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worksheets/sheet3.xml" ContentType="application/vnd.openxmlformats-officedocument.spreadsheetml.worksheet+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mc:AlternateContent xmlns:mc="http://schemas.openxmlformats.org/markup-compatibility/2006">
    <mc:Choice Requires="x15">
      <x15ac:absPath xmlns:x15ac="http://schemas.microsoft.com/office/spreadsheetml/2010/11/ac" url="/Users/jbmorin/Desktop/SPREADHSEETS/"/>
    </mc:Choice>
  </mc:AlternateContent>
  <xr:revisionPtr revIDLastSave="0" documentId="13_ncr:1_{8EED0738-938B-4A4F-BE46-ADD2B6A908A3}" xr6:coauthVersionLast="45" xr6:coauthVersionMax="45" xr10:uidLastSave="{00000000-0000-0000-0000-000000000000}"/>
  <bookViews>
    <workbookView xWindow="520" yWindow="460" windowWidth="28280" windowHeight="17540" tabRatio="500" xr2:uid="{00000000-000D-0000-FFFF-FFFF00000000}"/>
  </bookViews>
  <sheets>
    <sheet name="FROM SPLIT TIMES" sheetId="1" r:id="rId1"/>
    <sheet name="Camera parallax correction" sheetId="3" r:id="rId2"/>
    <sheet name="From speed-time curves" sheetId="2" r:id="rId3"/>
  </sheets>
  <definedNames>
    <definedName name="solver_adj" localSheetId="2" hidden="1">'From speed-time curves'!$Q$1,'From speed-time curves'!$Q$6,'From speed-time curves'!$Q$7</definedName>
    <definedName name="solver_adj" localSheetId="0" hidden="1">'FROM SPLIT TIMES'!$A$3,'FROM SPLIT TIMES'!$A$5</definedName>
    <definedName name="solver_cvg" localSheetId="2" hidden="1">0.0001</definedName>
    <definedName name="solver_cvg" localSheetId="0" hidden="1">0.0001</definedName>
    <definedName name="solver_drv" localSheetId="2" hidden="1">1</definedName>
    <definedName name="solver_drv" localSheetId="0" hidden="1">1</definedName>
    <definedName name="solver_eng" localSheetId="2" hidden="1">1</definedName>
    <definedName name="solver_eng" localSheetId="0" hidden="1">1</definedName>
    <definedName name="solver_est" localSheetId="2" hidden="1">1</definedName>
    <definedName name="solver_est" localSheetId="0" hidden="1">1</definedName>
    <definedName name="solver_itr" localSheetId="2" hidden="1">2147483647</definedName>
    <definedName name="solver_itr" localSheetId="0" hidden="1">2147483647</definedName>
    <definedName name="solver_lin" localSheetId="2" hidden="1">2</definedName>
    <definedName name="solver_lin" localSheetId="0" hidden="1">2</definedName>
    <definedName name="solver_mip" localSheetId="2" hidden="1">2147483647</definedName>
    <definedName name="solver_mip" localSheetId="0" hidden="1">2147483647</definedName>
    <definedName name="solver_mni" localSheetId="2" hidden="1">30</definedName>
    <definedName name="solver_mni" localSheetId="0" hidden="1">30</definedName>
    <definedName name="solver_mrt" localSheetId="2" hidden="1">0.075</definedName>
    <definedName name="solver_mrt" localSheetId="0" hidden="1">0.075</definedName>
    <definedName name="solver_msl" localSheetId="2" hidden="1">2</definedName>
    <definedName name="solver_msl" localSheetId="0" hidden="1">2</definedName>
    <definedName name="solver_neg" localSheetId="2" hidden="1">1</definedName>
    <definedName name="solver_neg" localSheetId="0" hidden="1">1</definedName>
    <definedName name="solver_nod" localSheetId="2" hidden="1">2147483647</definedName>
    <definedName name="solver_nod" localSheetId="0" hidden="1">2147483647</definedName>
    <definedName name="solver_num" localSheetId="2" hidden="1">0</definedName>
    <definedName name="solver_num" localSheetId="0" hidden="1">0</definedName>
    <definedName name="solver_nwt" localSheetId="2" hidden="1">1</definedName>
    <definedName name="solver_nwt" localSheetId="0" hidden="1">1</definedName>
    <definedName name="solver_opt" localSheetId="2" hidden="1">'From speed-time curves'!$Q$8</definedName>
    <definedName name="solver_opt" localSheetId="0" hidden="1">'FROM SPLIT TIMES'!$E$9</definedName>
    <definedName name="solver_pre" localSheetId="2" hidden="1">0.000001</definedName>
    <definedName name="solver_pre" localSheetId="0" hidden="1">0.000001</definedName>
    <definedName name="solver_rbv" localSheetId="2" hidden="1">1</definedName>
    <definedName name="solver_rbv" localSheetId="0" hidden="1">1</definedName>
    <definedName name="solver_rlx" localSheetId="2" hidden="1">2</definedName>
    <definedName name="solver_rlx" localSheetId="0" hidden="1">2</definedName>
    <definedName name="solver_rsd" localSheetId="2" hidden="1">0</definedName>
    <definedName name="solver_rsd" localSheetId="0" hidden="1">0</definedName>
    <definedName name="solver_scl" localSheetId="2" hidden="1">1</definedName>
    <definedName name="solver_scl" localSheetId="0" hidden="1">1</definedName>
    <definedName name="solver_sho" localSheetId="2" hidden="1">2</definedName>
    <definedName name="solver_sho" localSheetId="0" hidden="1">2</definedName>
    <definedName name="solver_ssz" localSheetId="2" hidden="1">100</definedName>
    <definedName name="solver_ssz" localSheetId="0" hidden="1">100</definedName>
    <definedName name="solver_tim" localSheetId="2" hidden="1">2147483647</definedName>
    <definedName name="solver_tim" localSheetId="0" hidden="1">2147483647</definedName>
    <definedName name="solver_tol" localSheetId="2" hidden="1">0.01</definedName>
    <definedName name="solver_tol" localSheetId="0" hidden="1">0.01</definedName>
    <definedName name="solver_typ" localSheetId="2" hidden="1">2</definedName>
    <definedName name="solver_typ" localSheetId="0" hidden="1">3</definedName>
    <definedName name="solver_val" localSheetId="2" hidden="1">0</definedName>
    <definedName name="solver_val" localSheetId="0" hidden="1">0</definedName>
    <definedName name="solver_ver" localSheetId="2" hidden="1">3</definedName>
    <definedName name="solver_ver" localSheetId="0" hidden="1">2</definedName>
  </definedNames>
  <calcPr calcId="191029" calcMode="manual"/>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3" i="1" l="1"/>
  <c r="I10" i="3" l="1"/>
  <c r="G10" i="3"/>
  <c r="E10" i="3"/>
  <c r="I9" i="3"/>
  <c r="G9" i="3"/>
  <c r="E9" i="3"/>
  <c r="I8" i="3"/>
  <c r="G8" i="3"/>
  <c r="E8" i="3"/>
  <c r="I7" i="3"/>
  <c r="G7" i="3"/>
  <c r="E7" i="3"/>
  <c r="I6" i="3"/>
  <c r="G6" i="3"/>
  <c r="E6" i="3"/>
  <c r="I5" i="3"/>
  <c r="G5" i="3"/>
  <c r="E5" i="3"/>
  <c r="I4" i="3"/>
  <c r="G4" i="3"/>
  <c r="E4" i="3"/>
  <c r="I3" i="3"/>
  <c r="G3" i="3"/>
  <c r="E3" i="3"/>
  <c r="I2" i="3"/>
  <c r="G2" i="3"/>
  <c r="E2" i="3"/>
  <c r="H233" i="2" l="1"/>
  <c r="G233" i="2"/>
  <c r="I233" i="2" s="1"/>
  <c r="D233" i="2"/>
  <c r="F233" i="2" s="1"/>
  <c r="H232" i="2"/>
  <c r="G232" i="2"/>
  <c r="I232" i="2" s="1"/>
  <c r="D232" i="2"/>
  <c r="H231" i="2"/>
  <c r="G231" i="2"/>
  <c r="I231" i="2" s="1"/>
  <c r="D231" i="2"/>
  <c r="H230" i="2"/>
  <c r="G230" i="2"/>
  <c r="I230" i="2" s="1"/>
  <c r="D230" i="2"/>
  <c r="H229" i="2"/>
  <c r="G229" i="2"/>
  <c r="I229" i="2" s="1"/>
  <c r="F229" i="2"/>
  <c r="D229" i="2"/>
  <c r="H228" i="2"/>
  <c r="G228" i="2"/>
  <c r="I228" i="2" s="1"/>
  <c r="F228" i="2"/>
  <c r="D228" i="2"/>
  <c r="H227" i="2"/>
  <c r="G227" i="2"/>
  <c r="I227" i="2" s="1"/>
  <c r="D227" i="2"/>
  <c r="H226" i="2"/>
  <c r="G226" i="2"/>
  <c r="I226" i="2" s="1"/>
  <c r="D226" i="2"/>
  <c r="H225" i="2"/>
  <c r="G225" i="2"/>
  <c r="I225" i="2" s="1"/>
  <c r="D225" i="2"/>
  <c r="F225" i="2" s="1"/>
  <c r="H224" i="2"/>
  <c r="G224" i="2"/>
  <c r="I224" i="2" s="1"/>
  <c r="D224" i="2"/>
  <c r="F224" i="2" s="1"/>
  <c r="H223" i="2"/>
  <c r="G223" i="2"/>
  <c r="I223" i="2" s="1"/>
  <c r="D223" i="2"/>
  <c r="H222" i="2"/>
  <c r="G222" i="2"/>
  <c r="I222" i="2" s="1"/>
  <c r="D222" i="2"/>
  <c r="H221" i="2"/>
  <c r="G221" i="2"/>
  <c r="I221" i="2" s="1"/>
  <c r="F221" i="2"/>
  <c r="D221" i="2"/>
  <c r="H220" i="2"/>
  <c r="G220" i="2"/>
  <c r="I220" i="2" s="1"/>
  <c r="F220" i="2"/>
  <c r="D220" i="2"/>
  <c r="H219" i="2"/>
  <c r="G219" i="2"/>
  <c r="I219" i="2" s="1"/>
  <c r="D219" i="2"/>
  <c r="H218" i="2"/>
  <c r="G218" i="2"/>
  <c r="I218" i="2" s="1"/>
  <c r="D218" i="2"/>
  <c r="H217" i="2"/>
  <c r="G217" i="2"/>
  <c r="I217" i="2" s="1"/>
  <c r="D217" i="2"/>
  <c r="F217" i="2" s="1"/>
  <c r="H216" i="2"/>
  <c r="G216" i="2"/>
  <c r="I216" i="2" s="1"/>
  <c r="D216" i="2"/>
  <c r="F216" i="2" s="1"/>
  <c r="H215" i="2"/>
  <c r="G215" i="2"/>
  <c r="I215" i="2" s="1"/>
  <c r="D215" i="2"/>
  <c r="H214" i="2"/>
  <c r="G214" i="2"/>
  <c r="I214" i="2" s="1"/>
  <c r="D214" i="2"/>
  <c r="F214" i="2" s="1"/>
  <c r="H213" i="2"/>
  <c r="G213" i="2"/>
  <c r="I213" i="2" s="1"/>
  <c r="D213" i="2"/>
  <c r="F213" i="2" s="1"/>
  <c r="H212" i="2"/>
  <c r="G212" i="2"/>
  <c r="I212" i="2" s="1"/>
  <c r="D212" i="2"/>
  <c r="F212" i="2" s="1"/>
  <c r="H211" i="2"/>
  <c r="G211" i="2"/>
  <c r="I211" i="2" s="1"/>
  <c r="D211" i="2"/>
  <c r="H210" i="2"/>
  <c r="G210" i="2"/>
  <c r="I210" i="2" s="1"/>
  <c r="F210" i="2"/>
  <c r="D210" i="2"/>
  <c r="H209" i="2"/>
  <c r="G209" i="2"/>
  <c r="I209" i="2" s="1"/>
  <c r="F209" i="2"/>
  <c r="D209" i="2"/>
  <c r="H208" i="2"/>
  <c r="G208" i="2"/>
  <c r="I208" i="2" s="1"/>
  <c r="D208" i="2"/>
  <c r="H207" i="2"/>
  <c r="G207" i="2"/>
  <c r="I207" i="2" s="1"/>
  <c r="D207" i="2"/>
  <c r="H206" i="2"/>
  <c r="G206" i="2"/>
  <c r="I206" i="2" s="1"/>
  <c r="D206" i="2"/>
  <c r="F206" i="2" s="1"/>
  <c r="H205" i="2"/>
  <c r="G205" i="2"/>
  <c r="I205" i="2" s="1"/>
  <c r="D205" i="2"/>
  <c r="H204" i="2"/>
  <c r="G204" i="2"/>
  <c r="I204" i="2" s="1"/>
  <c r="D204" i="2"/>
  <c r="H203" i="2"/>
  <c r="G203" i="2"/>
  <c r="I203" i="2" s="1"/>
  <c r="D203" i="2"/>
  <c r="H202" i="2"/>
  <c r="G202" i="2"/>
  <c r="I202" i="2" s="1"/>
  <c r="D202" i="2"/>
  <c r="H201" i="2"/>
  <c r="G201" i="2"/>
  <c r="I201" i="2" s="1"/>
  <c r="D201" i="2"/>
  <c r="H200" i="2"/>
  <c r="G200" i="2"/>
  <c r="I200" i="2" s="1"/>
  <c r="D200" i="2"/>
  <c r="H199" i="2"/>
  <c r="G199" i="2"/>
  <c r="I199" i="2" s="1"/>
  <c r="D199" i="2"/>
  <c r="H198" i="2"/>
  <c r="G198" i="2"/>
  <c r="I198" i="2" s="1"/>
  <c r="D198" i="2"/>
  <c r="H197" i="2"/>
  <c r="G197" i="2"/>
  <c r="I197" i="2" s="1"/>
  <c r="D197" i="2"/>
  <c r="H196" i="2"/>
  <c r="G196" i="2"/>
  <c r="I196" i="2" s="1"/>
  <c r="D196" i="2"/>
  <c r="H195" i="2"/>
  <c r="G195" i="2"/>
  <c r="I195" i="2" s="1"/>
  <c r="D195" i="2"/>
  <c r="H194" i="2"/>
  <c r="G194" i="2"/>
  <c r="I194" i="2" s="1"/>
  <c r="D194" i="2"/>
  <c r="I193" i="2"/>
  <c r="H193" i="2"/>
  <c r="G193" i="2"/>
  <c r="D193" i="2"/>
  <c r="I192" i="2"/>
  <c r="H192" i="2"/>
  <c r="G192" i="2"/>
  <c r="D192" i="2"/>
  <c r="I191" i="2"/>
  <c r="H191" i="2"/>
  <c r="G191" i="2"/>
  <c r="D191" i="2"/>
  <c r="I190" i="2"/>
  <c r="H190" i="2"/>
  <c r="G190" i="2"/>
  <c r="D190" i="2"/>
  <c r="I189" i="2"/>
  <c r="H189" i="2"/>
  <c r="G189" i="2"/>
  <c r="D189" i="2"/>
  <c r="I188" i="2"/>
  <c r="H188" i="2"/>
  <c r="G188" i="2"/>
  <c r="D188" i="2"/>
  <c r="F188" i="2" s="1"/>
  <c r="I187" i="2"/>
  <c r="H187" i="2"/>
  <c r="G187" i="2"/>
  <c r="D187" i="2"/>
  <c r="F187" i="2" s="1"/>
  <c r="I186" i="2"/>
  <c r="H186" i="2"/>
  <c r="G186" i="2"/>
  <c r="D186" i="2"/>
  <c r="F186" i="2" s="1"/>
  <c r="I185" i="2"/>
  <c r="H185" i="2"/>
  <c r="G185" i="2"/>
  <c r="D185" i="2"/>
  <c r="I184" i="2"/>
  <c r="H184" i="2"/>
  <c r="G184" i="2"/>
  <c r="D184" i="2"/>
  <c r="F184" i="2" s="1"/>
  <c r="I183" i="2"/>
  <c r="H183" i="2"/>
  <c r="G183" i="2"/>
  <c r="D183" i="2"/>
  <c r="F183" i="2" s="1"/>
  <c r="I182" i="2"/>
  <c r="H182" i="2"/>
  <c r="G182" i="2"/>
  <c r="D182" i="2"/>
  <c r="F182" i="2" s="1"/>
  <c r="I181" i="2"/>
  <c r="H181" i="2"/>
  <c r="G181" i="2"/>
  <c r="D181" i="2"/>
  <c r="I180" i="2"/>
  <c r="H180" i="2"/>
  <c r="G180" i="2"/>
  <c r="D180" i="2"/>
  <c r="F180" i="2" s="1"/>
  <c r="I179" i="2"/>
  <c r="H179" i="2"/>
  <c r="G179" i="2"/>
  <c r="D179" i="2"/>
  <c r="F179" i="2" s="1"/>
  <c r="I178" i="2"/>
  <c r="H178" i="2"/>
  <c r="G178" i="2"/>
  <c r="D178" i="2"/>
  <c r="F178" i="2" s="1"/>
  <c r="I177" i="2"/>
  <c r="H177" i="2"/>
  <c r="G177" i="2"/>
  <c r="D177" i="2"/>
  <c r="I176" i="2"/>
  <c r="H176" i="2"/>
  <c r="G176" i="2"/>
  <c r="D176" i="2"/>
  <c r="F176" i="2" s="1"/>
  <c r="I175" i="2"/>
  <c r="H175" i="2"/>
  <c r="G175" i="2"/>
  <c r="D175" i="2"/>
  <c r="F175" i="2" s="1"/>
  <c r="I174" i="2"/>
  <c r="H174" i="2"/>
  <c r="G174" i="2"/>
  <c r="D174" i="2"/>
  <c r="F174" i="2" s="1"/>
  <c r="I173" i="2"/>
  <c r="H173" i="2"/>
  <c r="G173" i="2"/>
  <c r="D173" i="2"/>
  <c r="I172" i="2"/>
  <c r="H172" i="2"/>
  <c r="G172" i="2"/>
  <c r="D172" i="2"/>
  <c r="F172" i="2" s="1"/>
  <c r="I171" i="2"/>
  <c r="H171" i="2"/>
  <c r="G171" i="2"/>
  <c r="D171" i="2"/>
  <c r="F171" i="2" s="1"/>
  <c r="I170" i="2"/>
  <c r="H170" i="2"/>
  <c r="G170" i="2"/>
  <c r="D170" i="2"/>
  <c r="F170" i="2" s="1"/>
  <c r="I169" i="2"/>
  <c r="H169" i="2"/>
  <c r="G169" i="2"/>
  <c r="D169" i="2"/>
  <c r="I168" i="2"/>
  <c r="H168" i="2"/>
  <c r="G168" i="2"/>
  <c r="D168" i="2"/>
  <c r="F168" i="2" s="1"/>
  <c r="I167" i="2"/>
  <c r="H167" i="2"/>
  <c r="G167" i="2"/>
  <c r="D167" i="2"/>
  <c r="F167" i="2" s="1"/>
  <c r="I166" i="2"/>
  <c r="H166" i="2"/>
  <c r="G166" i="2"/>
  <c r="D166" i="2"/>
  <c r="F166" i="2" s="1"/>
  <c r="H165" i="2"/>
  <c r="G165" i="2"/>
  <c r="I165" i="2" s="1"/>
  <c r="D165" i="2"/>
  <c r="F165" i="2" s="1"/>
  <c r="H164" i="2"/>
  <c r="G164" i="2"/>
  <c r="I164" i="2" s="1"/>
  <c r="D164" i="2"/>
  <c r="F164" i="2" s="1"/>
  <c r="H163" i="2"/>
  <c r="G163" i="2"/>
  <c r="I163" i="2" s="1"/>
  <c r="D163" i="2"/>
  <c r="F163" i="2" s="1"/>
  <c r="H162" i="2"/>
  <c r="G162" i="2"/>
  <c r="I162" i="2" s="1"/>
  <c r="D162" i="2"/>
  <c r="H161" i="2"/>
  <c r="G161" i="2"/>
  <c r="I161" i="2" s="1"/>
  <c r="D161" i="2"/>
  <c r="F161" i="2" s="1"/>
  <c r="H160" i="2"/>
  <c r="G160" i="2"/>
  <c r="I160" i="2" s="1"/>
  <c r="D160" i="2"/>
  <c r="F160" i="2" s="1"/>
  <c r="I159" i="2"/>
  <c r="H159" i="2"/>
  <c r="G159" i="2"/>
  <c r="D159" i="2"/>
  <c r="F159" i="2" s="1"/>
  <c r="I158" i="2"/>
  <c r="H158" i="2"/>
  <c r="G158" i="2"/>
  <c r="D158" i="2"/>
  <c r="H157" i="2"/>
  <c r="G157" i="2"/>
  <c r="I157" i="2" s="1"/>
  <c r="D157" i="2"/>
  <c r="F157" i="2" s="1"/>
  <c r="H156" i="2"/>
  <c r="G156" i="2"/>
  <c r="I156" i="2" s="1"/>
  <c r="D156" i="2"/>
  <c r="F156" i="2" s="1"/>
  <c r="H155" i="2"/>
  <c r="G155" i="2"/>
  <c r="I155" i="2" s="1"/>
  <c r="D155" i="2"/>
  <c r="F155" i="2" s="1"/>
  <c r="H154" i="2"/>
  <c r="G154" i="2"/>
  <c r="I154" i="2" s="1"/>
  <c r="D154" i="2"/>
  <c r="H153" i="2"/>
  <c r="G153" i="2"/>
  <c r="I153" i="2" s="1"/>
  <c r="D153" i="2"/>
  <c r="F153" i="2" s="1"/>
  <c r="H152" i="2"/>
  <c r="G152" i="2"/>
  <c r="I152" i="2" s="1"/>
  <c r="D152" i="2"/>
  <c r="F152" i="2" s="1"/>
  <c r="I151" i="2"/>
  <c r="H151" i="2"/>
  <c r="G151" i="2"/>
  <c r="D151" i="2"/>
  <c r="F151" i="2" s="1"/>
  <c r="I150" i="2"/>
  <c r="H150" i="2"/>
  <c r="G150" i="2"/>
  <c r="D150" i="2"/>
  <c r="H149" i="2"/>
  <c r="G149" i="2"/>
  <c r="I149" i="2" s="1"/>
  <c r="D149" i="2"/>
  <c r="F149" i="2" s="1"/>
  <c r="H148" i="2"/>
  <c r="G148" i="2"/>
  <c r="I148" i="2" s="1"/>
  <c r="D148" i="2"/>
  <c r="F148" i="2" s="1"/>
  <c r="H147" i="2"/>
  <c r="G147" i="2"/>
  <c r="I147" i="2" s="1"/>
  <c r="D147" i="2"/>
  <c r="H146" i="2"/>
  <c r="G146" i="2"/>
  <c r="I146" i="2" s="1"/>
  <c r="D146" i="2"/>
  <c r="H145" i="2"/>
  <c r="G145" i="2"/>
  <c r="I145" i="2" s="1"/>
  <c r="D145" i="2"/>
  <c r="H144" i="2"/>
  <c r="G144" i="2"/>
  <c r="I144" i="2" s="1"/>
  <c r="D144" i="2"/>
  <c r="H143" i="2"/>
  <c r="G143" i="2"/>
  <c r="I143" i="2" s="1"/>
  <c r="D143" i="2"/>
  <c r="H142" i="2"/>
  <c r="G142" i="2"/>
  <c r="I142" i="2" s="1"/>
  <c r="D142" i="2"/>
  <c r="F142" i="2" s="1"/>
  <c r="H141" i="2"/>
  <c r="G141" i="2"/>
  <c r="I141" i="2" s="1"/>
  <c r="D141" i="2"/>
  <c r="F141" i="2" s="1"/>
  <c r="H140" i="2"/>
  <c r="G140" i="2"/>
  <c r="I140" i="2" s="1"/>
  <c r="D140" i="2"/>
  <c r="F140" i="2" s="1"/>
  <c r="H139" i="2"/>
  <c r="G139" i="2"/>
  <c r="I139" i="2" s="1"/>
  <c r="D139" i="2"/>
  <c r="F139" i="2" s="1"/>
  <c r="H138" i="2"/>
  <c r="G138" i="2"/>
  <c r="I138" i="2" s="1"/>
  <c r="D138" i="2"/>
  <c r="F138" i="2" s="1"/>
  <c r="H137" i="2"/>
  <c r="G137" i="2"/>
  <c r="I137" i="2" s="1"/>
  <c r="D137" i="2"/>
  <c r="F137" i="2" s="1"/>
  <c r="I136" i="2"/>
  <c r="H136" i="2"/>
  <c r="G136" i="2"/>
  <c r="D136" i="2"/>
  <c r="F136" i="2" s="1"/>
  <c r="H135" i="2"/>
  <c r="G135" i="2"/>
  <c r="I135" i="2" s="1"/>
  <c r="D135" i="2"/>
  <c r="F135" i="2" s="1"/>
  <c r="H134" i="2"/>
  <c r="G134" i="2"/>
  <c r="I134" i="2" s="1"/>
  <c r="F134" i="2"/>
  <c r="D134" i="2"/>
  <c r="H133" i="2"/>
  <c r="G133" i="2"/>
  <c r="I133" i="2" s="1"/>
  <c r="F133" i="2"/>
  <c r="D133" i="2"/>
  <c r="H132" i="2"/>
  <c r="G132" i="2"/>
  <c r="I132" i="2" s="1"/>
  <c r="F132" i="2"/>
  <c r="D132" i="2"/>
  <c r="H131" i="2"/>
  <c r="G131" i="2"/>
  <c r="I131" i="2" s="1"/>
  <c r="F131" i="2"/>
  <c r="D131" i="2"/>
  <c r="H130" i="2"/>
  <c r="G130" i="2"/>
  <c r="I130" i="2" s="1"/>
  <c r="F130" i="2"/>
  <c r="D130" i="2"/>
  <c r="H129" i="2"/>
  <c r="G129" i="2"/>
  <c r="I129" i="2" s="1"/>
  <c r="F129" i="2"/>
  <c r="D129" i="2"/>
  <c r="H128" i="2"/>
  <c r="G128" i="2"/>
  <c r="I128" i="2" s="1"/>
  <c r="F128" i="2"/>
  <c r="D128" i="2"/>
  <c r="H127" i="2"/>
  <c r="G127" i="2"/>
  <c r="I127" i="2" s="1"/>
  <c r="F127" i="2"/>
  <c r="D127" i="2"/>
  <c r="H126" i="2"/>
  <c r="G126" i="2"/>
  <c r="I126" i="2" s="1"/>
  <c r="D126" i="2"/>
  <c r="H125" i="2"/>
  <c r="G125" i="2"/>
  <c r="I125" i="2" s="1"/>
  <c r="D125" i="2"/>
  <c r="H124" i="2"/>
  <c r="G124" i="2"/>
  <c r="I124" i="2" s="1"/>
  <c r="D124" i="2"/>
  <c r="F124" i="2" s="1"/>
  <c r="H123" i="2"/>
  <c r="G123" i="2"/>
  <c r="I123" i="2" s="1"/>
  <c r="D123" i="2"/>
  <c r="H122" i="2"/>
  <c r="G122" i="2"/>
  <c r="I122" i="2" s="1"/>
  <c r="D122" i="2"/>
  <c r="H121" i="2"/>
  <c r="G121" i="2"/>
  <c r="I121" i="2" s="1"/>
  <c r="D121" i="2"/>
  <c r="H120" i="2"/>
  <c r="G120" i="2"/>
  <c r="I120" i="2" s="1"/>
  <c r="D120" i="2"/>
  <c r="F120" i="2" s="1"/>
  <c r="H119" i="2"/>
  <c r="G119" i="2"/>
  <c r="I119" i="2" s="1"/>
  <c r="D119" i="2"/>
  <c r="H118" i="2"/>
  <c r="G118" i="2"/>
  <c r="I118" i="2" s="1"/>
  <c r="D118" i="2"/>
  <c r="H117" i="2"/>
  <c r="G117" i="2"/>
  <c r="I117" i="2" s="1"/>
  <c r="D117" i="2"/>
  <c r="H116" i="2"/>
  <c r="G116" i="2"/>
  <c r="I116" i="2" s="1"/>
  <c r="F116" i="2"/>
  <c r="D116" i="2"/>
  <c r="H115" i="2"/>
  <c r="G115" i="2"/>
  <c r="I115" i="2" s="1"/>
  <c r="F115" i="2"/>
  <c r="D115" i="2"/>
  <c r="H114" i="2"/>
  <c r="G114" i="2"/>
  <c r="I114" i="2" s="1"/>
  <c r="F114" i="2"/>
  <c r="D114" i="2"/>
  <c r="H113" i="2"/>
  <c r="G113" i="2"/>
  <c r="I113" i="2" s="1"/>
  <c r="F113" i="2"/>
  <c r="D113" i="2"/>
  <c r="H112" i="2"/>
  <c r="G112" i="2"/>
  <c r="I112" i="2" s="1"/>
  <c r="F112" i="2"/>
  <c r="D112" i="2"/>
  <c r="H111" i="2"/>
  <c r="G111" i="2"/>
  <c r="I111" i="2" s="1"/>
  <c r="F111" i="2"/>
  <c r="D111" i="2"/>
  <c r="H110" i="2"/>
  <c r="G110" i="2"/>
  <c r="I110" i="2" s="1"/>
  <c r="F110" i="2"/>
  <c r="D110" i="2"/>
  <c r="H109" i="2"/>
  <c r="G109" i="2"/>
  <c r="I109" i="2" s="1"/>
  <c r="F109" i="2"/>
  <c r="D109" i="2"/>
  <c r="H108" i="2"/>
  <c r="G108" i="2"/>
  <c r="I108" i="2" s="1"/>
  <c r="F108" i="2"/>
  <c r="D108" i="2"/>
  <c r="H107" i="2"/>
  <c r="G107" i="2"/>
  <c r="I107" i="2" s="1"/>
  <c r="F107" i="2"/>
  <c r="D107" i="2"/>
  <c r="H106" i="2"/>
  <c r="G106" i="2"/>
  <c r="I106" i="2" s="1"/>
  <c r="F106" i="2"/>
  <c r="D106" i="2"/>
  <c r="H105" i="2"/>
  <c r="G105" i="2"/>
  <c r="I105" i="2" s="1"/>
  <c r="F105" i="2"/>
  <c r="D105" i="2"/>
  <c r="H104" i="2"/>
  <c r="G104" i="2"/>
  <c r="I104" i="2" s="1"/>
  <c r="F104" i="2"/>
  <c r="D104" i="2"/>
  <c r="H103" i="2"/>
  <c r="G103" i="2"/>
  <c r="I103" i="2" s="1"/>
  <c r="F103" i="2"/>
  <c r="D103" i="2"/>
  <c r="H102" i="2"/>
  <c r="G102" i="2"/>
  <c r="I102" i="2" s="1"/>
  <c r="F102" i="2"/>
  <c r="D102" i="2"/>
  <c r="H101" i="2"/>
  <c r="G101" i="2"/>
  <c r="I101" i="2" s="1"/>
  <c r="F101" i="2"/>
  <c r="D101" i="2"/>
  <c r="H100" i="2"/>
  <c r="G100" i="2"/>
  <c r="I100" i="2" s="1"/>
  <c r="F100" i="2"/>
  <c r="D100" i="2"/>
  <c r="H99" i="2"/>
  <c r="G99" i="2"/>
  <c r="I99" i="2" s="1"/>
  <c r="F99" i="2"/>
  <c r="D99" i="2"/>
  <c r="H98" i="2"/>
  <c r="G98" i="2"/>
  <c r="I98" i="2" s="1"/>
  <c r="F98" i="2"/>
  <c r="D98" i="2"/>
  <c r="H97" i="2"/>
  <c r="G97" i="2"/>
  <c r="I97" i="2" s="1"/>
  <c r="D97" i="2"/>
  <c r="H96" i="2"/>
  <c r="G96" i="2"/>
  <c r="I96" i="2" s="1"/>
  <c r="D96" i="2"/>
  <c r="F96" i="2" s="1"/>
  <c r="H95" i="2"/>
  <c r="G95" i="2"/>
  <c r="I95" i="2" s="1"/>
  <c r="D95" i="2"/>
  <c r="H94" i="2"/>
  <c r="G94" i="2"/>
  <c r="I94" i="2" s="1"/>
  <c r="D94" i="2"/>
  <c r="F94" i="2" s="1"/>
  <c r="H93" i="2"/>
  <c r="G93" i="2"/>
  <c r="I93" i="2" s="1"/>
  <c r="D93" i="2"/>
  <c r="H92" i="2"/>
  <c r="G92" i="2"/>
  <c r="I92" i="2" s="1"/>
  <c r="F92" i="2"/>
  <c r="D92" i="2"/>
  <c r="H91" i="2"/>
  <c r="G91" i="2"/>
  <c r="I91" i="2" s="1"/>
  <c r="D91" i="2"/>
  <c r="H90" i="2"/>
  <c r="G90" i="2"/>
  <c r="I90" i="2" s="1"/>
  <c r="F90" i="2"/>
  <c r="D90" i="2"/>
  <c r="H89" i="2"/>
  <c r="G89" i="2"/>
  <c r="I89" i="2" s="1"/>
  <c r="D89" i="2"/>
  <c r="H88" i="2"/>
  <c r="G88" i="2"/>
  <c r="I88" i="2" s="1"/>
  <c r="D88" i="2"/>
  <c r="F88" i="2" s="1"/>
  <c r="H87" i="2"/>
  <c r="G87" i="2"/>
  <c r="I87" i="2" s="1"/>
  <c r="D87" i="2"/>
  <c r="H86" i="2"/>
  <c r="G86" i="2"/>
  <c r="I86" i="2" s="1"/>
  <c r="D86" i="2"/>
  <c r="F86" i="2" s="1"/>
  <c r="H85" i="2"/>
  <c r="G85" i="2"/>
  <c r="I85" i="2" s="1"/>
  <c r="D85" i="2"/>
  <c r="H84" i="2"/>
  <c r="G84" i="2"/>
  <c r="I84" i="2" s="1"/>
  <c r="F84" i="2"/>
  <c r="D84" i="2"/>
  <c r="H83" i="2"/>
  <c r="G83" i="2"/>
  <c r="I83" i="2" s="1"/>
  <c r="D83" i="2"/>
  <c r="H82" i="2"/>
  <c r="G82" i="2"/>
  <c r="I82" i="2" s="1"/>
  <c r="F82" i="2"/>
  <c r="D82" i="2"/>
  <c r="H81" i="2"/>
  <c r="G81" i="2"/>
  <c r="I81" i="2" s="1"/>
  <c r="D81" i="2"/>
  <c r="H80" i="2"/>
  <c r="G80" i="2"/>
  <c r="I80" i="2" s="1"/>
  <c r="D80" i="2"/>
  <c r="F80" i="2" s="1"/>
  <c r="H79" i="2"/>
  <c r="G79" i="2"/>
  <c r="I79" i="2" s="1"/>
  <c r="D79" i="2"/>
  <c r="H78" i="2"/>
  <c r="G78" i="2"/>
  <c r="I78" i="2" s="1"/>
  <c r="D78" i="2"/>
  <c r="F78" i="2" s="1"/>
  <c r="H77" i="2"/>
  <c r="G77" i="2"/>
  <c r="I77" i="2" s="1"/>
  <c r="D77" i="2"/>
  <c r="H76" i="2"/>
  <c r="G76" i="2"/>
  <c r="I76" i="2" s="1"/>
  <c r="F76" i="2"/>
  <c r="D76" i="2"/>
  <c r="H75" i="2"/>
  <c r="G75" i="2"/>
  <c r="I75" i="2" s="1"/>
  <c r="D75" i="2"/>
  <c r="H74" i="2"/>
  <c r="G74" i="2"/>
  <c r="I74" i="2" s="1"/>
  <c r="F74" i="2"/>
  <c r="D74" i="2"/>
  <c r="H73" i="2"/>
  <c r="G73" i="2"/>
  <c r="I73" i="2" s="1"/>
  <c r="D73" i="2"/>
  <c r="H72" i="2"/>
  <c r="G72" i="2"/>
  <c r="I72" i="2" s="1"/>
  <c r="D72" i="2"/>
  <c r="F72" i="2" s="1"/>
  <c r="H71" i="2"/>
  <c r="G71" i="2"/>
  <c r="I71" i="2" s="1"/>
  <c r="D71" i="2"/>
  <c r="H70" i="2"/>
  <c r="G70" i="2"/>
  <c r="I70" i="2" s="1"/>
  <c r="D70" i="2"/>
  <c r="F70" i="2" s="1"/>
  <c r="H69" i="2"/>
  <c r="G69" i="2"/>
  <c r="I69" i="2" s="1"/>
  <c r="D69" i="2"/>
  <c r="H68" i="2"/>
  <c r="G68" i="2"/>
  <c r="I68" i="2" s="1"/>
  <c r="F68" i="2"/>
  <c r="D68" i="2"/>
  <c r="H67" i="2"/>
  <c r="G67" i="2"/>
  <c r="I67" i="2" s="1"/>
  <c r="D67" i="2"/>
  <c r="F67" i="2" s="1"/>
  <c r="H66" i="2"/>
  <c r="G66" i="2"/>
  <c r="I66" i="2" s="1"/>
  <c r="D66" i="2"/>
  <c r="F66" i="2" s="1"/>
  <c r="H65" i="2"/>
  <c r="G65" i="2"/>
  <c r="I65" i="2" s="1"/>
  <c r="D65" i="2"/>
  <c r="F65" i="2" s="1"/>
  <c r="H64" i="2"/>
  <c r="G64" i="2"/>
  <c r="I64" i="2" s="1"/>
  <c r="D64" i="2"/>
  <c r="F64" i="2" s="1"/>
  <c r="H63" i="2"/>
  <c r="G63" i="2"/>
  <c r="I63" i="2" s="1"/>
  <c r="D63" i="2"/>
  <c r="F63" i="2" s="1"/>
  <c r="H62" i="2"/>
  <c r="G62" i="2"/>
  <c r="I62" i="2" s="1"/>
  <c r="D62" i="2"/>
  <c r="F62" i="2" s="1"/>
  <c r="H61" i="2"/>
  <c r="G61" i="2"/>
  <c r="I61" i="2" s="1"/>
  <c r="D61" i="2"/>
  <c r="F61" i="2" s="1"/>
  <c r="H60" i="2"/>
  <c r="G60" i="2"/>
  <c r="I60" i="2" s="1"/>
  <c r="D60" i="2"/>
  <c r="F60" i="2" s="1"/>
  <c r="H59" i="2"/>
  <c r="G59" i="2"/>
  <c r="I59" i="2" s="1"/>
  <c r="D59" i="2"/>
  <c r="F59" i="2" s="1"/>
  <c r="H58" i="2"/>
  <c r="G58" i="2"/>
  <c r="I58" i="2" s="1"/>
  <c r="D58" i="2"/>
  <c r="F58" i="2" s="1"/>
  <c r="H57" i="2"/>
  <c r="G57" i="2"/>
  <c r="I57" i="2" s="1"/>
  <c r="D57" i="2"/>
  <c r="F57" i="2" s="1"/>
  <c r="H56" i="2"/>
  <c r="G56" i="2"/>
  <c r="I56" i="2" s="1"/>
  <c r="D56" i="2"/>
  <c r="F56" i="2" s="1"/>
  <c r="H55" i="2"/>
  <c r="G55" i="2"/>
  <c r="I55" i="2" s="1"/>
  <c r="D55" i="2"/>
  <c r="F55" i="2" s="1"/>
  <c r="H54" i="2"/>
  <c r="G54" i="2"/>
  <c r="I54" i="2" s="1"/>
  <c r="D54" i="2"/>
  <c r="F54" i="2" s="1"/>
  <c r="H53" i="2"/>
  <c r="G53" i="2"/>
  <c r="I53" i="2" s="1"/>
  <c r="D53" i="2"/>
  <c r="F53" i="2" s="1"/>
  <c r="H52" i="2"/>
  <c r="G52" i="2"/>
  <c r="I52" i="2" s="1"/>
  <c r="D52" i="2"/>
  <c r="F52" i="2" s="1"/>
  <c r="H51" i="2"/>
  <c r="G51" i="2"/>
  <c r="I51" i="2" s="1"/>
  <c r="D51" i="2"/>
  <c r="F51" i="2" s="1"/>
  <c r="H50" i="2"/>
  <c r="G50" i="2"/>
  <c r="I50" i="2" s="1"/>
  <c r="D50" i="2"/>
  <c r="F50" i="2" s="1"/>
  <c r="H49" i="2"/>
  <c r="G49" i="2"/>
  <c r="I49" i="2" s="1"/>
  <c r="D49" i="2"/>
  <c r="F49" i="2" s="1"/>
  <c r="H48" i="2"/>
  <c r="G48" i="2"/>
  <c r="I48" i="2" s="1"/>
  <c r="D48" i="2"/>
  <c r="F48" i="2" s="1"/>
  <c r="H47" i="2"/>
  <c r="G47" i="2"/>
  <c r="I47" i="2" s="1"/>
  <c r="D47" i="2"/>
  <c r="F47" i="2" s="1"/>
  <c r="H46" i="2"/>
  <c r="G46" i="2"/>
  <c r="I46" i="2" s="1"/>
  <c r="D46" i="2"/>
  <c r="F46" i="2" s="1"/>
  <c r="H45" i="2"/>
  <c r="G45" i="2"/>
  <c r="I45" i="2" s="1"/>
  <c r="D45" i="2"/>
  <c r="F45" i="2" s="1"/>
  <c r="H44" i="2"/>
  <c r="G44" i="2"/>
  <c r="I44" i="2" s="1"/>
  <c r="D44" i="2"/>
  <c r="F44" i="2" s="1"/>
  <c r="H43" i="2"/>
  <c r="G43" i="2"/>
  <c r="I43" i="2" s="1"/>
  <c r="D43" i="2"/>
  <c r="F43" i="2" s="1"/>
  <c r="H42" i="2"/>
  <c r="G42" i="2"/>
  <c r="I42" i="2" s="1"/>
  <c r="D42" i="2"/>
  <c r="F42" i="2" s="1"/>
  <c r="H41" i="2"/>
  <c r="G41" i="2"/>
  <c r="I41" i="2" s="1"/>
  <c r="D41" i="2"/>
  <c r="F41" i="2" s="1"/>
  <c r="H40" i="2"/>
  <c r="G40" i="2"/>
  <c r="I40" i="2" s="1"/>
  <c r="D40" i="2"/>
  <c r="F40" i="2" s="1"/>
  <c r="H39" i="2"/>
  <c r="G39" i="2"/>
  <c r="I39" i="2" s="1"/>
  <c r="D39" i="2"/>
  <c r="F39" i="2" s="1"/>
  <c r="H38" i="2"/>
  <c r="G38" i="2"/>
  <c r="I38" i="2" s="1"/>
  <c r="D38" i="2"/>
  <c r="F38" i="2" s="1"/>
  <c r="H37" i="2"/>
  <c r="G37" i="2"/>
  <c r="I37" i="2" s="1"/>
  <c r="D37" i="2"/>
  <c r="H36" i="2"/>
  <c r="G36" i="2"/>
  <c r="I36" i="2" s="1"/>
  <c r="D36" i="2"/>
  <c r="H35" i="2"/>
  <c r="G35" i="2"/>
  <c r="I35" i="2" s="1"/>
  <c r="D35" i="2"/>
  <c r="H34" i="2"/>
  <c r="G34" i="2"/>
  <c r="I34" i="2" s="1"/>
  <c r="D34" i="2"/>
  <c r="H33" i="2"/>
  <c r="G33" i="2"/>
  <c r="I33" i="2" s="1"/>
  <c r="D33" i="2"/>
  <c r="H32" i="2"/>
  <c r="G32" i="2"/>
  <c r="I32" i="2" s="1"/>
  <c r="D32" i="2"/>
  <c r="H31" i="2"/>
  <c r="G31" i="2"/>
  <c r="I31" i="2" s="1"/>
  <c r="D31" i="2"/>
  <c r="H30" i="2"/>
  <c r="G30" i="2"/>
  <c r="I30" i="2" s="1"/>
  <c r="D30" i="2"/>
  <c r="H29" i="2"/>
  <c r="G29" i="2"/>
  <c r="I29" i="2" s="1"/>
  <c r="D29" i="2"/>
  <c r="H28" i="2"/>
  <c r="G28" i="2"/>
  <c r="I28" i="2" s="1"/>
  <c r="D28" i="2"/>
  <c r="H27" i="2"/>
  <c r="G27" i="2"/>
  <c r="I27" i="2" s="1"/>
  <c r="D27" i="2"/>
  <c r="H26" i="2"/>
  <c r="G26" i="2"/>
  <c r="I26" i="2" s="1"/>
  <c r="D26" i="2"/>
  <c r="H25" i="2"/>
  <c r="G25" i="2"/>
  <c r="I25" i="2" s="1"/>
  <c r="D25" i="2"/>
  <c r="H24" i="2"/>
  <c r="G24" i="2"/>
  <c r="I24" i="2" s="1"/>
  <c r="D24" i="2"/>
  <c r="H23" i="2"/>
  <c r="G23" i="2"/>
  <c r="I23" i="2" s="1"/>
  <c r="D23" i="2"/>
  <c r="H22" i="2"/>
  <c r="G22" i="2"/>
  <c r="I22" i="2" s="1"/>
  <c r="D22" i="2"/>
  <c r="F22" i="2" s="1"/>
  <c r="H21" i="2"/>
  <c r="G21" i="2"/>
  <c r="I21" i="2" s="1"/>
  <c r="F21" i="2"/>
  <c r="D21" i="2"/>
  <c r="H20" i="2"/>
  <c r="G20" i="2"/>
  <c r="I20" i="2" s="1"/>
  <c r="D20" i="2"/>
  <c r="H19" i="2"/>
  <c r="G19" i="2"/>
  <c r="I19" i="2" s="1"/>
  <c r="D19" i="2"/>
  <c r="F19" i="2" s="1"/>
  <c r="H18" i="2"/>
  <c r="G18" i="2"/>
  <c r="I18" i="2" s="1"/>
  <c r="F18" i="2"/>
  <c r="D18" i="2"/>
  <c r="H17" i="2"/>
  <c r="G17" i="2"/>
  <c r="I17" i="2" s="1"/>
  <c r="F17" i="2"/>
  <c r="D17" i="2"/>
  <c r="H16" i="2"/>
  <c r="G16" i="2"/>
  <c r="I16" i="2" s="1"/>
  <c r="F16" i="2"/>
  <c r="D16" i="2"/>
  <c r="AE15" i="2"/>
  <c r="I15" i="2"/>
  <c r="H15" i="2"/>
  <c r="G15" i="2"/>
  <c r="D15" i="2"/>
  <c r="F15" i="2" s="1"/>
  <c r="H14" i="2"/>
  <c r="G14" i="2"/>
  <c r="I14" i="2" s="1"/>
  <c r="D14" i="2"/>
  <c r="H13" i="2"/>
  <c r="G13" i="2"/>
  <c r="I13" i="2" s="1"/>
  <c r="D13" i="2"/>
  <c r="F13" i="2" s="1"/>
  <c r="H12" i="2"/>
  <c r="G12" i="2"/>
  <c r="I12" i="2" s="1"/>
  <c r="F12" i="2"/>
  <c r="D12" i="2"/>
  <c r="Q11" i="2"/>
  <c r="I11" i="2"/>
  <c r="H11" i="2"/>
  <c r="G11" i="2"/>
  <c r="D11" i="2"/>
  <c r="F11" i="2" s="1"/>
  <c r="AL10" i="2"/>
  <c r="AM10" i="2" s="1"/>
  <c r="AJ10" i="2"/>
  <c r="Q10" i="2"/>
  <c r="I10" i="2"/>
  <c r="H10" i="2"/>
  <c r="G10" i="2"/>
  <c r="D10" i="2"/>
  <c r="F10" i="2" s="1"/>
  <c r="AJ9" i="2"/>
  <c r="AL9" i="2" s="1"/>
  <c r="AM9" i="2" s="1"/>
  <c r="H9" i="2"/>
  <c r="G9" i="2"/>
  <c r="I9" i="2" s="1"/>
  <c r="D9" i="2"/>
  <c r="F9" i="2" s="1"/>
  <c r="AM8" i="2"/>
  <c r="AL8" i="2"/>
  <c r="AJ8" i="2"/>
  <c r="I8" i="2"/>
  <c r="H8" i="2"/>
  <c r="G8" i="2"/>
  <c r="D8" i="2"/>
  <c r="F8" i="2" s="1"/>
  <c r="AF7" i="2"/>
  <c r="H7" i="2"/>
  <c r="G7" i="2"/>
  <c r="I7" i="2" s="1"/>
  <c r="F7" i="2"/>
  <c r="D7" i="2"/>
  <c r="H6" i="2"/>
  <c r="G6" i="2"/>
  <c r="I6" i="2" s="1"/>
  <c r="D6" i="2"/>
  <c r="F6" i="2" s="1"/>
  <c r="H5" i="2"/>
  <c r="G5" i="2"/>
  <c r="I5" i="2" s="1"/>
  <c r="D5" i="2"/>
  <c r="F5" i="2" s="1"/>
  <c r="H4" i="2"/>
  <c r="G4" i="2"/>
  <c r="I4" i="2" s="1"/>
  <c r="D4" i="2"/>
  <c r="E4" i="2" s="1"/>
  <c r="H3" i="2"/>
  <c r="G3" i="2"/>
  <c r="I3" i="2" s="1"/>
  <c r="F3" i="2"/>
  <c r="E3" i="2"/>
  <c r="D3" i="2"/>
  <c r="I2" i="2"/>
  <c r="H2" i="2"/>
  <c r="G2" i="2"/>
  <c r="D2" i="2"/>
  <c r="F2" i="2" s="1"/>
  <c r="F4" i="2" l="1"/>
  <c r="Q9" i="2"/>
  <c r="J233" i="2" s="1"/>
  <c r="K233" i="2" s="1"/>
  <c r="K8" i="2"/>
  <c r="J229" i="2"/>
  <c r="K229" i="2" s="1"/>
  <c r="J221" i="2"/>
  <c r="K221" i="2" s="1"/>
  <c r="J213" i="2"/>
  <c r="K213" i="2" s="1"/>
  <c r="J205" i="2"/>
  <c r="K205" i="2" s="1"/>
  <c r="J203" i="2"/>
  <c r="K203" i="2" s="1"/>
  <c r="J201" i="2"/>
  <c r="K201" i="2" s="1"/>
  <c r="J199" i="2"/>
  <c r="K199" i="2" s="1"/>
  <c r="J197" i="2"/>
  <c r="K197" i="2" s="1"/>
  <c r="J195" i="2"/>
  <c r="K195" i="2" s="1"/>
  <c r="J232" i="2"/>
  <c r="K232" i="2" s="1"/>
  <c r="J224" i="2"/>
  <c r="K224" i="2" s="1"/>
  <c r="J216" i="2"/>
  <c r="K216" i="2" s="1"/>
  <c r="J208" i="2"/>
  <c r="K208" i="2" s="1"/>
  <c r="J227" i="2"/>
  <c r="K227" i="2" s="1"/>
  <c r="J219" i="2"/>
  <c r="J214" i="2"/>
  <c r="K214" i="2" s="1"/>
  <c r="J210" i="2"/>
  <c r="K210" i="2" s="1"/>
  <c r="J193" i="2"/>
  <c r="K193" i="2" s="1"/>
  <c r="J191" i="2"/>
  <c r="K191" i="2" s="1"/>
  <c r="J189" i="2"/>
  <c r="J187" i="2"/>
  <c r="J185" i="2"/>
  <c r="K185" i="2" s="1"/>
  <c r="J183" i="2"/>
  <c r="K183" i="2" s="1"/>
  <c r="J181" i="2"/>
  <c r="J179" i="2"/>
  <c r="J177" i="2"/>
  <c r="J176" i="2"/>
  <c r="J175" i="2"/>
  <c r="K175" i="2" s="1"/>
  <c r="J173" i="2"/>
  <c r="J172" i="2"/>
  <c r="J171" i="2"/>
  <c r="J169" i="2"/>
  <c r="K169" i="2" s="1"/>
  <c r="J168" i="2"/>
  <c r="J167" i="2"/>
  <c r="K167" i="2" s="1"/>
  <c r="J165" i="2"/>
  <c r="K165" i="2" s="1"/>
  <c r="J164" i="2"/>
  <c r="J163" i="2"/>
  <c r="K163" i="2" s="1"/>
  <c r="J161" i="2"/>
  <c r="K161" i="2" s="1"/>
  <c r="J160" i="2"/>
  <c r="J159" i="2"/>
  <c r="J157" i="2"/>
  <c r="K157" i="2" s="1"/>
  <c r="J156" i="2"/>
  <c r="J155" i="2"/>
  <c r="K155" i="2" s="1"/>
  <c r="J153" i="2"/>
  <c r="K153" i="2" s="1"/>
  <c r="J152" i="2"/>
  <c r="J151" i="2"/>
  <c r="K151" i="2" s="1"/>
  <c r="J149" i="2"/>
  <c r="J148" i="2"/>
  <c r="J147" i="2"/>
  <c r="K147" i="2" s="1"/>
  <c r="J222" i="2"/>
  <c r="K222" i="2" s="1"/>
  <c r="J218" i="2"/>
  <c r="K218" i="2" s="1"/>
  <c r="J146" i="2"/>
  <c r="K146" i="2" s="1"/>
  <c r="J144" i="2"/>
  <c r="K144" i="2" s="1"/>
  <c r="J143" i="2"/>
  <c r="J142" i="2"/>
  <c r="J140" i="2"/>
  <c r="K140" i="2" s="1"/>
  <c r="J139" i="2"/>
  <c r="J138" i="2"/>
  <c r="K138" i="2" s="1"/>
  <c r="J136" i="2"/>
  <c r="K136" i="2" s="1"/>
  <c r="J135" i="2"/>
  <c r="J211" i="2"/>
  <c r="K211" i="2" s="1"/>
  <c r="J124" i="2"/>
  <c r="K124" i="2" s="1"/>
  <c r="J120" i="2"/>
  <c r="J116" i="2"/>
  <c r="K116" i="2" s="1"/>
  <c r="J134" i="2"/>
  <c r="J132" i="2"/>
  <c r="K132" i="2" s="1"/>
  <c r="J130" i="2"/>
  <c r="J128" i="2"/>
  <c r="K128" i="2" s="1"/>
  <c r="J125" i="2"/>
  <c r="J121" i="2"/>
  <c r="K121" i="2" s="1"/>
  <c r="J126" i="2"/>
  <c r="J122" i="2"/>
  <c r="K122" i="2" s="1"/>
  <c r="J118" i="2"/>
  <c r="J127" i="2"/>
  <c r="K127" i="2" s="1"/>
  <c r="J94" i="2"/>
  <c r="K94" i="2" s="1"/>
  <c r="J90" i="2"/>
  <c r="K90" i="2" s="1"/>
  <c r="J86" i="2"/>
  <c r="J82" i="2"/>
  <c r="J78" i="2"/>
  <c r="K78" i="2" s="1"/>
  <c r="J74" i="2"/>
  <c r="K74" i="2" s="1"/>
  <c r="J70" i="2"/>
  <c r="K70" i="2" s="1"/>
  <c r="J67" i="2"/>
  <c r="J66" i="2"/>
  <c r="J65" i="2"/>
  <c r="K65" i="2" s="1"/>
  <c r="J64" i="2"/>
  <c r="J63" i="2"/>
  <c r="K63" i="2" s="1"/>
  <c r="J62" i="2"/>
  <c r="K62" i="2" s="1"/>
  <c r="J61" i="2"/>
  <c r="J60" i="2"/>
  <c r="J59" i="2"/>
  <c r="K59" i="2" s="1"/>
  <c r="J58" i="2"/>
  <c r="K58" i="2" s="1"/>
  <c r="J57" i="2"/>
  <c r="K57" i="2" s="1"/>
  <c r="J56" i="2"/>
  <c r="J55" i="2"/>
  <c r="K55" i="2" s="1"/>
  <c r="J54" i="2"/>
  <c r="J53" i="2"/>
  <c r="K53" i="2" s="1"/>
  <c r="J52" i="2"/>
  <c r="J51" i="2"/>
  <c r="J50" i="2"/>
  <c r="J49" i="2"/>
  <c r="K49" i="2" s="1"/>
  <c r="J48" i="2"/>
  <c r="J47" i="2"/>
  <c r="K47" i="2" s="1"/>
  <c r="J46" i="2"/>
  <c r="K46" i="2" s="1"/>
  <c r="J45" i="2"/>
  <c r="K45" i="2" s="1"/>
  <c r="J44" i="2"/>
  <c r="J43" i="2"/>
  <c r="K43" i="2" s="1"/>
  <c r="J42" i="2"/>
  <c r="K42" i="2" s="1"/>
  <c r="J41" i="2"/>
  <c r="K41" i="2" s="1"/>
  <c r="J40" i="2"/>
  <c r="J39" i="2"/>
  <c r="K39" i="2" s="1"/>
  <c r="J38" i="2"/>
  <c r="J37" i="2"/>
  <c r="K37" i="2" s="1"/>
  <c r="J36" i="2"/>
  <c r="J35" i="2"/>
  <c r="K35" i="2" s="1"/>
  <c r="J34" i="2"/>
  <c r="J33" i="2"/>
  <c r="K33" i="2" s="1"/>
  <c r="J32" i="2"/>
  <c r="J31" i="2"/>
  <c r="J30" i="2"/>
  <c r="J29" i="2"/>
  <c r="K29" i="2" s="1"/>
  <c r="J28" i="2"/>
  <c r="J27" i="2"/>
  <c r="K27" i="2" s="1"/>
  <c r="J26" i="2"/>
  <c r="J25" i="2"/>
  <c r="K25" i="2" s="1"/>
  <c r="J24" i="2"/>
  <c r="J23" i="2"/>
  <c r="K23" i="2" s="1"/>
  <c r="J19" i="2"/>
  <c r="K19" i="2" s="1"/>
  <c r="J15" i="2"/>
  <c r="K15" i="2" s="1"/>
  <c r="J133" i="2"/>
  <c r="J123" i="2"/>
  <c r="K123" i="2" s="1"/>
  <c r="J119" i="2"/>
  <c r="J117" i="2"/>
  <c r="K117" i="2" s="1"/>
  <c r="J114" i="2"/>
  <c r="J112" i="2"/>
  <c r="K112" i="2" s="1"/>
  <c r="J110" i="2"/>
  <c r="J108" i="2"/>
  <c r="K108" i="2" s="1"/>
  <c r="J106" i="2"/>
  <c r="J104" i="2"/>
  <c r="K104" i="2" s="1"/>
  <c r="J102" i="2"/>
  <c r="J100" i="2"/>
  <c r="K100" i="2" s="1"/>
  <c r="J98" i="2"/>
  <c r="J95" i="2"/>
  <c r="K95" i="2" s="1"/>
  <c r="J91" i="2"/>
  <c r="J87" i="2"/>
  <c r="K87" i="2" s="1"/>
  <c r="J83" i="2"/>
  <c r="J77" i="2"/>
  <c r="J73" i="2"/>
  <c r="J69" i="2"/>
  <c r="K69" i="2" s="1"/>
  <c r="J22" i="2"/>
  <c r="J131" i="2"/>
  <c r="K131" i="2" s="1"/>
  <c r="J96" i="2"/>
  <c r="K96" i="2" s="1"/>
  <c r="J92" i="2"/>
  <c r="K92" i="2" s="1"/>
  <c r="J88" i="2"/>
  <c r="J84" i="2"/>
  <c r="J80" i="2"/>
  <c r="K80" i="2" s="1"/>
  <c r="J76" i="2"/>
  <c r="K76" i="2" s="1"/>
  <c r="J72" i="2"/>
  <c r="K72" i="2" s="1"/>
  <c r="J68" i="2"/>
  <c r="K68" i="2" s="1"/>
  <c r="J129" i="2"/>
  <c r="J115" i="2"/>
  <c r="J113" i="2"/>
  <c r="J111" i="2"/>
  <c r="K111" i="2" s="1"/>
  <c r="J109" i="2"/>
  <c r="K109" i="2" s="1"/>
  <c r="J107" i="2"/>
  <c r="J105" i="2"/>
  <c r="J103" i="2"/>
  <c r="K103" i="2" s="1"/>
  <c r="J101" i="2"/>
  <c r="K101" i="2" s="1"/>
  <c r="J99" i="2"/>
  <c r="K99" i="2" s="1"/>
  <c r="J97" i="2"/>
  <c r="J93" i="2"/>
  <c r="K93" i="2" s="1"/>
  <c r="J89" i="2"/>
  <c r="K89" i="2" s="1"/>
  <c r="J85" i="2"/>
  <c r="J81" i="2"/>
  <c r="J79" i="2"/>
  <c r="K79" i="2" s="1"/>
  <c r="J75" i="2"/>
  <c r="K75" i="2" s="1"/>
  <c r="J71" i="2"/>
  <c r="K71" i="2" s="1"/>
  <c r="J20" i="2"/>
  <c r="K20" i="2" s="1"/>
  <c r="J13" i="2"/>
  <c r="K13" i="2" s="1"/>
  <c r="J12" i="2"/>
  <c r="K12" i="2" s="1"/>
  <c r="J9" i="2"/>
  <c r="J4" i="2"/>
  <c r="K4" i="2" s="1"/>
  <c r="J11" i="2"/>
  <c r="K11" i="2" s="1"/>
  <c r="J8" i="2"/>
  <c r="J7" i="2"/>
  <c r="K7" i="2" s="1"/>
  <c r="J3" i="2"/>
  <c r="J17" i="2"/>
  <c r="K17" i="2" s="1"/>
  <c r="J16" i="2"/>
  <c r="K16" i="2" s="1"/>
  <c r="J10" i="2"/>
  <c r="J5" i="2"/>
  <c r="K5" i="2" s="1"/>
  <c r="J6" i="2"/>
  <c r="K6" i="2" s="1"/>
  <c r="J21" i="2"/>
  <c r="J18" i="2"/>
  <c r="K18" i="2" s="1"/>
  <c r="J2" i="2"/>
  <c r="J14" i="2"/>
  <c r="K14" i="2" s="1"/>
  <c r="K2" i="2"/>
  <c r="K3" i="2"/>
  <c r="K9" i="2"/>
  <c r="K21" i="2"/>
  <c r="K51" i="2"/>
  <c r="K67" i="2"/>
  <c r="F14" i="2"/>
  <c r="F23" i="2"/>
  <c r="F24" i="2"/>
  <c r="F25" i="2"/>
  <c r="F26" i="2"/>
  <c r="F27" i="2"/>
  <c r="F28" i="2"/>
  <c r="F29" i="2"/>
  <c r="F30" i="2"/>
  <c r="F31" i="2"/>
  <c r="F32" i="2"/>
  <c r="F33" i="2"/>
  <c r="F34" i="2"/>
  <c r="F35" i="2"/>
  <c r="F36" i="2"/>
  <c r="F37" i="2"/>
  <c r="K38" i="2"/>
  <c r="K50" i="2"/>
  <c r="K54" i="2"/>
  <c r="K66" i="2"/>
  <c r="K73" i="2"/>
  <c r="E5" i="2"/>
  <c r="E6" i="2" s="1"/>
  <c r="E7" i="2" s="1"/>
  <c r="E8" i="2" s="1"/>
  <c r="E9" i="2" s="1"/>
  <c r="E10" i="2" s="1"/>
  <c r="E11" i="2" s="1"/>
  <c r="E12" i="2" s="1"/>
  <c r="E13" i="2" s="1"/>
  <c r="E14" i="2" s="1"/>
  <c r="E15" i="2" s="1"/>
  <c r="E16" i="2" s="1"/>
  <c r="E17" i="2" s="1"/>
  <c r="E18" i="2" s="1"/>
  <c r="E19" i="2" s="1"/>
  <c r="E20" i="2" s="1"/>
  <c r="E21" i="2" s="1"/>
  <c r="E22" i="2" s="1"/>
  <c r="E23" i="2" s="1"/>
  <c r="E24" i="2" s="1"/>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E50" i="2" s="1"/>
  <c r="E51" i="2" s="1"/>
  <c r="E52" i="2" s="1"/>
  <c r="E53" i="2" s="1"/>
  <c r="E54" i="2" s="1"/>
  <c r="E55" i="2" s="1"/>
  <c r="E56" i="2" s="1"/>
  <c r="E57" i="2" s="1"/>
  <c r="E58" i="2" s="1"/>
  <c r="E59" i="2" s="1"/>
  <c r="E60" i="2" s="1"/>
  <c r="E61" i="2" s="1"/>
  <c r="E62" i="2" s="1"/>
  <c r="E63" i="2" s="1"/>
  <c r="E64" i="2" s="1"/>
  <c r="E65" i="2" s="1"/>
  <c r="E66" i="2" s="1"/>
  <c r="E67" i="2" s="1"/>
  <c r="E68" i="2" s="1"/>
  <c r="E69" i="2" s="1"/>
  <c r="E70" i="2" s="1"/>
  <c r="E71" i="2" s="1"/>
  <c r="E72" i="2" s="1"/>
  <c r="E73" i="2" s="1"/>
  <c r="E74" i="2" s="1"/>
  <c r="E75" i="2" s="1"/>
  <c r="E76" i="2" s="1"/>
  <c r="E77" i="2" s="1"/>
  <c r="E78" i="2" s="1"/>
  <c r="E79" i="2" s="1"/>
  <c r="E80" i="2" s="1"/>
  <c r="E81" i="2" s="1"/>
  <c r="E82" i="2" s="1"/>
  <c r="E83" i="2" s="1"/>
  <c r="E84" i="2" s="1"/>
  <c r="E85" i="2" s="1"/>
  <c r="E86" i="2" s="1"/>
  <c r="E87" i="2" s="1"/>
  <c r="E88" i="2" s="1"/>
  <c r="E89" i="2" s="1"/>
  <c r="E90" i="2" s="1"/>
  <c r="E91" i="2" s="1"/>
  <c r="E92" i="2" s="1"/>
  <c r="E93" i="2" s="1"/>
  <c r="E94" i="2" s="1"/>
  <c r="E95" i="2" s="1"/>
  <c r="E96" i="2" s="1"/>
  <c r="E97" i="2" s="1"/>
  <c r="E98" i="2" s="1"/>
  <c r="E99" i="2" s="1"/>
  <c r="E100" i="2" s="1"/>
  <c r="E101" i="2" s="1"/>
  <c r="E102" i="2" s="1"/>
  <c r="E103" i="2" s="1"/>
  <c r="E104" i="2" s="1"/>
  <c r="E105" i="2" s="1"/>
  <c r="E106" i="2" s="1"/>
  <c r="E107" i="2" s="1"/>
  <c r="E108" i="2" s="1"/>
  <c r="E109" i="2" s="1"/>
  <c r="E110" i="2" s="1"/>
  <c r="E111" i="2" s="1"/>
  <c r="E112" i="2" s="1"/>
  <c r="E113" i="2" s="1"/>
  <c r="E114" i="2" s="1"/>
  <c r="E115" i="2" s="1"/>
  <c r="E116" i="2" s="1"/>
  <c r="E117" i="2" s="1"/>
  <c r="E118" i="2" s="1"/>
  <c r="E119" i="2" s="1"/>
  <c r="E120" i="2" s="1"/>
  <c r="E121" i="2" s="1"/>
  <c r="E122" i="2" s="1"/>
  <c r="E123" i="2" s="1"/>
  <c r="E124" i="2" s="1"/>
  <c r="E125" i="2" s="1"/>
  <c r="E126" i="2" s="1"/>
  <c r="E127" i="2" s="1"/>
  <c r="E128" i="2" s="1"/>
  <c r="E129" i="2" s="1"/>
  <c r="E130" i="2" s="1"/>
  <c r="E131" i="2" s="1"/>
  <c r="E132" i="2" s="1"/>
  <c r="E133" i="2" s="1"/>
  <c r="E134" i="2" s="1"/>
  <c r="E135" i="2" s="1"/>
  <c r="E136" i="2" s="1"/>
  <c r="E137" i="2" s="1"/>
  <c r="E138" i="2" s="1"/>
  <c r="E139" i="2" s="1"/>
  <c r="E140" i="2" s="1"/>
  <c r="E141" i="2" s="1"/>
  <c r="E142" i="2" s="1"/>
  <c r="E143" i="2" s="1"/>
  <c r="E144" i="2" s="1"/>
  <c r="E145" i="2" s="1"/>
  <c r="E146" i="2" s="1"/>
  <c r="E147" i="2" s="1"/>
  <c r="E148" i="2" s="1"/>
  <c r="E149" i="2" s="1"/>
  <c r="E150" i="2" s="1"/>
  <c r="E151" i="2" s="1"/>
  <c r="E152" i="2" s="1"/>
  <c r="E153" i="2" s="1"/>
  <c r="E154" i="2" s="1"/>
  <c r="E155" i="2" s="1"/>
  <c r="E156" i="2" s="1"/>
  <c r="E157" i="2" s="1"/>
  <c r="E158" i="2" s="1"/>
  <c r="E159" i="2" s="1"/>
  <c r="E160" i="2" s="1"/>
  <c r="E161" i="2" s="1"/>
  <c r="E162" i="2" s="1"/>
  <c r="E163" i="2" s="1"/>
  <c r="E164" i="2" s="1"/>
  <c r="E165" i="2" s="1"/>
  <c r="E166" i="2" s="1"/>
  <c r="E167" i="2" s="1"/>
  <c r="E168" i="2" s="1"/>
  <c r="E169" i="2" s="1"/>
  <c r="E170" i="2" s="1"/>
  <c r="E171" i="2" s="1"/>
  <c r="E172" i="2" s="1"/>
  <c r="E173" i="2" s="1"/>
  <c r="E174" i="2" s="1"/>
  <c r="E175" i="2" s="1"/>
  <c r="E176" i="2" s="1"/>
  <c r="E177" i="2" s="1"/>
  <c r="E178" i="2" s="1"/>
  <c r="E179" i="2" s="1"/>
  <c r="E180" i="2" s="1"/>
  <c r="E181" i="2" s="1"/>
  <c r="E182" i="2" s="1"/>
  <c r="E183" i="2" s="1"/>
  <c r="E184" i="2" s="1"/>
  <c r="E185" i="2" s="1"/>
  <c r="E186" i="2" s="1"/>
  <c r="E187" i="2" s="1"/>
  <c r="E188" i="2" s="1"/>
  <c r="E189" i="2" s="1"/>
  <c r="E190" i="2" s="1"/>
  <c r="E191" i="2" s="1"/>
  <c r="E192" i="2" s="1"/>
  <c r="E193" i="2" s="1"/>
  <c r="E194" i="2" s="1"/>
  <c r="E195" i="2" s="1"/>
  <c r="E196" i="2" s="1"/>
  <c r="E197" i="2" s="1"/>
  <c r="E198" i="2" s="1"/>
  <c r="E199" i="2" s="1"/>
  <c r="E200" i="2" s="1"/>
  <c r="E201" i="2" s="1"/>
  <c r="E202" i="2" s="1"/>
  <c r="E203" i="2" s="1"/>
  <c r="E204" i="2" s="1"/>
  <c r="E205" i="2" s="1"/>
  <c r="E206" i="2" s="1"/>
  <c r="E207" i="2" s="1"/>
  <c r="E208" i="2" s="1"/>
  <c r="E209" i="2" s="1"/>
  <c r="E210" i="2" s="1"/>
  <c r="E211" i="2" s="1"/>
  <c r="E212" i="2" s="1"/>
  <c r="E213" i="2" s="1"/>
  <c r="E214" i="2" s="1"/>
  <c r="E215" i="2" s="1"/>
  <c r="E216" i="2" s="1"/>
  <c r="E217" i="2" s="1"/>
  <c r="E218" i="2" s="1"/>
  <c r="E219" i="2" s="1"/>
  <c r="E220" i="2" s="1"/>
  <c r="E221" i="2" s="1"/>
  <c r="E222" i="2" s="1"/>
  <c r="E223" i="2" s="1"/>
  <c r="E224" i="2" s="1"/>
  <c r="E225" i="2" s="1"/>
  <c r="E226" i="2" s="1"/>
  <c r="E227" i="2" s="1"/>
  <c r="E228" i="2" s="1"/>
  <c r="E229" i="2" s="1"/>
  <c r="E230" i="2" s="1"/>
  <c r="E231" i="2" s="1"/>
  <c r="E232" i="2" s="1"/>
  <c r="E233" i="2" s="1"/>
  <c r="K10" i="2"/>
  <c r="F20" i="2"/>
  <c r="K24" i="2"/>
  <c r="K26" i="2"/>
  <c r="K28" i="2"/>
  <c r="K30" i="2"/>
  <c r="K31" i="2"/>
  <c r="K32" i="2"/>
  <c r="K34" i="2"/>
  <c r="K36" i="2"/>
  <c r="K61" i="2"/>
  <c r="K22" i="2"/>
  <c r="K40" i="2"/>
  <c r="K44" i="2"/>
  <c r="K48" i="2"/>
  <c r="K52" i="2"/>
  <c r="K56" i="2"/>
  <c r="K60" i="2"/>
  <c r="K64" i="2"/>
  <c r="K77" i="2"/>
  <c r="K83" i="2"/>
  <c r="K91" i="2"/>
  <c r="K98" i="2"/>
  <c r="K102" i="2"/>
  <c r="K106" i="2"/>
  <c r="K110" i="2"/>
  <c r="K114" i="2"/>
  <c r="F71" i="2"/>
  <c r="F75" i="2"/>
  <c r="F79" i="2"/>
  <c r="F81" i="2"/>
  <c r="K82" i="2"/>
  <c r="F85" i="2"/>
  <c r="K86" i="2"/>
  <c r="F89" i="2"/>
  <c r="F93" i="2"/>
  <c r="F97" i="2"/>
  <c r="K125" i="2"/>
  <c r="K134" i="2"/>
  <c r="K81" i="2"/>
  <c r="K85" i="2"/>
  <c r="K97" i="2"/>
  <c r="K105" i="2"/>
  <c r="K107" i="2"/>
  <c r="K113" i="2"/>
  <c r="K115" i="2"/>
  <c r="F69" i="2"/>
  <c r="F73" i="2"/>
  <c r="F77" i="2"/>
  <c r="F83" i="2"/>
  <c r="K84" i="2"/>
  <c r="F87" i="2"/>
  <c r="K88" i="2"/>
  <c r="F91" i="2"/>
  <c r="F95" i="2"/>
  <c r="F117" i="2"/>
  <c r="F119" i="2"/>
  <c r="F123" i="2"/>
  <c r="K130" i="2"/>
  <c r="K120" i="2"/>
  <c r="K135" i="2"/>
  <c r="K139" i="2"/>
  <c r="F118" i="2"/>
  <c r="K119" i="2"/>
  <c r="F122" i="2"/>
  <c r="F126" i="2"/>
  <c r="K129" i="2"/>
  <c r="K133" i="2"/>
  <c r="K118" i="2"/>
  <c r="F121" i="2"/>
  <c r="F125" i="2"/>
  <c r="K126" i="2"/>
  <c r="K149" i="2"/>
  <c r="K143" i="2"/>
  <c r="F146" i="2"/>
  <c r="K160" i="2"/>
  <c r="F162" i="2"/>
  <c r="K173" i="2"/>
  <c r="F177" i="2"/>
  <c r="F143" i="2"/>
  <c r="F147" i="2"/>
  <c r="K156" i="2"/>
  <c r="F158" i="2"/>
  <c r="K159" i="2"/>
  <c r="F173" i="2"/>
  <c r="F190" i="2"/>
  <c r="F218" i="2"/>
  <c r="F144" i="2"/>
  <c r="K152" i="2"/>
  <c r="F154" i="2"/>
  <c r="F169" i="2"/>
  <c r="K181" i="2"/>
  <c r="F185" i="2"/>
  <c r="K142" i="2"/>
  <c r="F145" i="2"/>
  <c r="K148" i="2"/>
  <c r="F150" i="2"/>
  <c r="K164" i="2"/>
  <c r="K177" i="2"/>
  <c r="F181" i="2"/>
  <c r="K168" i="2"/>
  <c r="K172" i="2"/>
  <c r="K176" i="2"/>
  <c r="F191" i="2"/>
  <c r="K219" i="2"/>
  <c r="K171" i="2"/>
  <c r="K179" i="2"/>
  <c r="K187" i="2"/>
  <c r="K189" i="2"/>
  <c r="F192" i="2"/>
  <c r="F189" i="2"/>
  <c r="F193" i="2"/>
  <c r="F226" i="2"/>
  <c r="F195" i="2"/>
  <c r="F197" i="2"/>
  <c r="F199" i="2"/>
  <c r="F201" i="2"/>
  <c r="F203" i="2"/>
  <c r="F205" i="2"/>
  <c r="F207" i="2"/>
  <c r="F211" i="2"/>
  <c r="F222" i="2"/>
  <c r="F215" i="2"/>
  <c r="F194" i="2"/>
  <c r="F196" i="2"/>
  <c r="F198" i="2"/>
  <c r="F200" i="2"/>
  <c r="F202" i="2"/>
  <c r="F204" i="2"/>
  <c r="F219" i="2"/>
  <c r="F230" i="2"/>
  <c r="F223" i="2"/>
  <c r="F227" i="2"/>
  <c r="F231" i="2"/>
  <c r="F208" i="2"/>
  <c r="F232" i="2"/>
  <c r="J207" i="2" l="1"/>
  <c r="K207" i="2" s="1"/>
  <c r="J137" i="2"/>
  <c r="K137" i="2" s="1"/>
  <c r="J141" i="2"/>
  <c r="K141" i="2" s="1"/>
  <c r="J145" i="2"/>
  <c r="K145" i="2" s="1"/>
  <c r="J215" i="2"/>
  <c r="K215" i="2" s="1"/>
  <c r="J150" i="2"/>
  <c r="K150" i="2" s="1"/>
  <c r="J154" i="2"/>
  <c r="K154" i="2" s="1"/>
  <c r="J158" i="2"/>
  <c r="K158" i="2" s="1"/>
  <c r="J162" i="2"/>
  <c r="K162" i="2" s="1"/>
  <c r="J166" i="2"/>
  <c r="K166" i="2" s="1"/>
  <c r="J170" i="2"/>
  <c r="K170" i="2" s="1"/>
  <c r="J174" i="2"/>
  <c r="K174" i="2" s="1"/>
  <c r="J178" i="2"/>
  <c r="K178" i="2" s="1"/>
  <c r="J182" i="2"/>
  <c r="K182" i="2" s="1"/>
  <c r="J186" i="2"/>
  <c r="K186" i="2" s="1"/>
  <c r="J190" i="2"/>
  <c r="K190" i="2" s="1"/>
  <c r="J206" i="2"/>
  <c r="K206" i="2" s="1"/>
  <c r="J226" i="2"/>
  <c r="K226" i="2" s="1"/>
  <c r="J231" i="2"/>
  <c r="K231" i="2" s="1"/>
  <c r="J220" i="2"/>
  <c r="K220" i="2" s="1"/>
  <c r="J194" i="2"/>
  <c r="K194" i="2" s="1"/>
  <c r="J198" i="2"/>
  <c r="K198" i="2" s="1"/>
  <c r="J202" i="2"/>
  <c r="K202" i="2" s="1"/>
  <c r="J209" i="2"/>
  <c r="K209" i="2" s="1"/>
  <c r="J225" i="2"/>
  <c r="K225" i="2" s="1"/>
  <c r="Q8" i="2"/>
  <c r="J180" i="2"/>
  <c r="K180" i="2" s="1"/>
  <c r="J184" i="2"/>
  <c r="K184" i="2" s="1"/>
  <c r="J188" i="2"/>
  <c r="K188" i="2" s="1"/>
  <c r="J192" i="2"/>
  <c r="K192" i="2" s="1"/>
  <c r="J230" i="2"/>
  <c r="K230" i="2" s="1"/>
  <c r="J223" i="2"/>
  <c r="K223" i="2" s="1"/>
  <c r="J212" i="2"/>
  <c r="K212" i="2" s="1"/>
  <c r="J228" i="2"/>
  <c r="K228" i="2" s="1"/>
  <c r="J196" i="2"/>
  <c r="K196" i="2" s="1"/>
  <c r="J200" i="2"/>
  <c r="K200" i="2" s="1"/>
  <c r="J204" i="2"/>
  <c r="K204" i="2" s="1"/>
  <c r="J217" i="2"/>
  <c r="K217" i="2" s="1"/>
  <c r="L18" i="2"/>
  <c r="M18" i="2" s="1"/>
  <c r="N18" i="2"/>
  <c r="O18" i="2" s="1"/>
  <c r="N7" i="2"/>
  <c r="L7" i="2"/>
  <c r="M7" i="2" s="1"/>
  <c r="N71" i="2"/>
  <c r="O71" i="2" s="1"/>
  <c r="L71" i="2"/>
  <c r="M71" i="2" s="1"/>
  <c r="N92" i="2"/>
  <c r="O92" i="2" s="1"/>
  <c r="L92" i="2"/>
  <c r="M92" i="2" s="1"/>
  <c r="N69" i="2"/>
  <c r="O69" i="2" s="1"/>
  <c r="L69" i="2"/>
  <c r="M69" i="2" s="1"/>
  <c r="L87" i="2"/>
  <c r="M87" i="2" s="1"/>
  <c r="N87" i="2"/>
  <c r="O87" i="2" s="1"/>
  <c r="L100" i="2"/>
  <c r="M100" i="2" s="1"/>
  <c r="N100" i="2"/>
  <c r="O100" i="2" s="1"/>
  <c r="L108" i="2"/>
  <c r="M108" i="2" s="1"/>
  <c r="O108" i="2"/>
  <c r="N108" i="2"/>
  <c r="N117" i="2"/>
  <c r="O117" i="2" s="1"/>
  <c r="L117" i="2"/>
  <c r="M117" i="2" s="1"/>
  <c r="N15" i="2"/>
  <c r="L15" i="2"/>
  <c r="M15" i="2" s="1"/>
  <c r="N25" i="2"/>
  <c r="O25" i="2" s="1"/>
  <c r="L25" i="2"/>
  <c r="M25" i="2" s="1"/>
  <c r="N29" i="2"/>
  <c r="O29" i="2" s="1"/>
  <c r="L29" i="2"/>
  <c r="M29" i="2" s="1"/>
  <c r="N33" i="2"/>
  <c r="O33" i="2"/>
  <c r="L33" i="2"/>
  <c r="M33" i="2" s="1"/>
  <c r="N41" i="2"/>
  <c r="O41" i="2" s="1"/>
  <c r="L41" i="2"/>
  <c r="M41" i="2" s="1"/>
  <c r="N49" i="2"/>
  <c r="O49" i="2" s="1"/>
  <c r="L49" i="2"/>
  <c r="M49" i="2" s="1"/>
  <c r="N53" i="2"/>
  <c r="O53" i="2" s="1"/>
  <c r="L53" i="2"/>
  <c r="M53" i="2" s="1"/>
  <c r="N57" i="2"/>
  <c r="O57" i="2" s="1"/>
  <c r="L57" i="2"/>
  <c r="M57" i="2" s="1"/>
  <c r="N65" i="2"/>
  <c r="L65" i="2"/>
  <c r="M65" i="2" s="1"/>
  <c r="O65" i="2"/>
  <c r="N90" i="2"/>
  <c r="O90" i="2" s="1"/>
  <c r="L90" i="2"/>
  <c r="M90" i="2" s="1"/>
  <c r="N122" i="2"/>
  <c r="O122" i="2" s="1"/>
  <c r="L122" i="2"/>
  <c r="M122" i="2" s="1"/>
  <c r="L128" i="2"/>
  <c r="M128" i="2" s="1"/>
  <c r="N128" i="2"/>
  <c r="O128" i="2" s="1"/>
  <c r="L211" i="2"/>
  <c r="M211" i="2" s="1"/>
  <c r="N211" i="2"/>
  <c r="O211" i="2" s="1"/>
  <c r="N138" i="2"/>
  <c r="O138" i="2"/>
  <c r="L138" i="2"/>
  <c r="M138" i="2" s="1"/>
  <c r="O146" i="2"/>
  <c r="N146" i="2"/>
  <c r="L146" i="2"/>
  <c r="M146" i="2" s="1"/>
  <c r="N147" i="2"/>
  <c r="O147" i="2" s="1"/>
  <c r="L147" i="2"/>
  <c r="M147" i="2" s="1"/>
  <c r="N151" i="2"/>
  <c r="O151" i="2" s="1"/>
  <c r="L151" i="2"/>
  <c r="M151" i="2" s="1"/>
  <c r="N155" i="2"/>
  <c r="O155" i="2" s="1"/>
  <c r="L155" i="2"/>
  <c r="M155" i="2" s="1"/>
  <c r="N163" i="2"/>
  <c r="O163" i="2" s="1"/>
  <c r="L163" i="2"/>
  <c r="M163" i="2" s="1"/>
  <c r="N167" i="2"/>
  <c r="O167" i="2" s="1"/>
  <c r="L167" i="2"/>
  <c r="M167" i="2" s="1"/>
  <c r="N175" i="2"/>
  <c r="O175" i="2" s="1"/>
  <c r="L175" i="2"/>
  <c r="M175" i="2" s="1"/>
  <c r="N183" i="2"/>
  <c r="O183" i="2" s="1"/>
  <c r="L183" i="2"/>
  <c r="M183" i="2" s="1"/>
  <c r="N191" i="2"/>
  <c r="O191" i="2" s="1"/>
  <c r="L191" i="2"/>
  <c r="M191" i="2" s="1"/>
  <c r="N208" i="2"/>
  <c r="O208" i="2" s="1"/>
  <c r="L208" i="2"/>
  <c r="M208" i="2" s="1"/>
  <c r="N224" i="2"/>
  <c r="O224" i="2" s="1"/>
  <c r="L224" i="2"/>
  <c r="M224" i="2" s="1"/>
  <c r="N42" i="2"/>
  <c r="L42" i="2"/>
  <c r="M42" i="2" s="1"/>
  <c r="O42" i="2"/>
  <c r="N37" i="2"/>
  <c r="O37" i="2" s="1"/>
  <c r="L37" i="2"/>
  <c r="M37" i="2" s="1"/>
  <c r="L16" i="2"/>
  <c r="M16" i="2" s="1"/>
  <c r="N16" i="2"/>
  <c r="O16" i="2" s="1"/>
  <c r="L12" i="2"/>
  <c r="M12" i="2" s="1"/>
  <c r="N12" i="2"/>
  <c r="N75" i="2"/>
  <c r="O75" i="2" s="1"/>
  <c r="L75" i="2"/>
  <c r="M75" i="2" s="1"/>
  <c r="N89" i="2"/>
  <c r="O89" i="2" s="1"/>
  <c r="L89" i="2"/>
  <c r="M89" i="2" s="1"/>
  <c r="L101" i="2"/>
  <c r="M101" i="2" s="1"/>
  <c r="N101" i="2"/>
  <c r="O101" i="2" s="1"/>
  <c r="L109" i="2"/>
  <c r="M109" i="2" s="1"/>
  <c r="N109" i="2"/>
  <c r="O109" i="2" s="1"/>
  <c r="O80" i="2"/>
  <c r="N80" i="2"/>
  <c r="L80" i="2"/>
  <c r="M80" i="2" s="1"/>
  <c r="N96" i="2"/>
  <c r="O96" i="2" s="1"/>
  <c r="L96" i="2"/>
  <c r="M96" i="2" s="1"/>
  <c r="N19" i="2"/>
  <c r="O19" i="2" s="1"/>
  <c r="L19" i="2"/>
  <c r="M19" i="2" s="1"/>
  <c r="N46" i="2"/>
  <c r="O46" i="2" s="1"/>
  <c r="L46" i="2"/>
  <c r="M46" i="2" s="1"/>
  <c r="N58" i="2"/>
  <c r="O58" i="2" s="1"/>
  <c r="L58" i="2"/>
  <c r="M58" i="2" s="1"/>
  <c r="N62" i="2"/>
  <c r="O62" i="2" s="1"/>
  <c r="L62" i="2"/>
  <c r="M62" i="2" s="1"/>
  <c r="N94" i="2"/>
  <c r="O94" i="2" s="1"/>
  <c r="L94" i="2"/>
  <c r="M94" i="2" s="1"/>
  <c r="L6" i="2"/>
  <c r="M6" i="2" s="1"/>
  <c r="N6" i="2"/>
  <c r="L11" i="2"/>
  <c r="M11" i="2" s="1"/>
  <c r="N11" i="2"/>
  <c r="N4" i="2"/>
  <c r="L4" i="2"/>
  <c r="M4" i="2" s="1"/>
  <c r="L207" i="2"/>
  <c r="M207" i="2" s="1"/>
  <c r="O207" i="2"/>
  <c r="N207" i="2"/>
  <c r="N190" i="2"/>
  <c r="O190" i="2" s="1"/>
  <c r="L190" i="2"/>
  <c r="M190" i="2" s="1"/>
  <c r="N171" i="2"/>
  <c r="O171" i="2" s="1"/>
  <c r="L171" i="2"/>
  <c r="M171" i="2" s="1"/>
  <c r="L219" i="2"/>
  <c r="M219" i="2" s="1"/>
  <c r="N219" i="2"/>
  <c r="O219" i="2" s="1"/>
  <c r="N162" i="2"/>
  <c r="O162" i="2" s="1"/>
  <c r="L162" i="2"/>
  <c r="M162" i="2" s="1"/>
  <c r="N159" i="2"/>
  <c r="O159" i="2" s="1"/>
  <c r="L159" i="2"/>
  <c r="M159" i="2" s="1"/>
  <c r="N135" i="2"/>
  <c r="O135" i="2"/>
  <c r="L135" i="2"/>
  <c r="M135" i="2" s="1"/>
  <c r="N88" i="2"/>
  <c r="O88" i="2" s="1"/>
  <c r="L88" i="2"/>
  <c r="M88" i="2" s="1"/>
  <c r="L111" i="2"/>
  <c r="M111" i="2" s="1"/>
  <c r="N111" i="2"/>
  <c r="O111" i="2" s="1"/>
  <c r="L99" i="2"/>
  <c r="M99" i="2" s="1"/>
  <c r="N99" i="2"/>
  <c r="O99" i="2" s="1"/>
  <c r="N45" i="2"/>
  <c r="L45" i="2"/>
  <c r="M45" i="2" s="1"/>
  <c r="O45" i="2"/>
  <c r="N31" i="2"/>
  <c r="O31" i="2" s="1"/>
  <c r="L31" i="2"/>
  <c r="M31" i="2" s="1"/>
  <c r="N23" i="2"/>
  <c r="O23" i="2"/>
  <c r="L23" i="2"/>
  <c r="M23" i="2" s="1"/>
  <c r="N73" i="2"/>
  <c r="O73" i="2" s="1"/>
  <c r="L73" i="2"/>
  <c r="M73" i="2" s="1"/>
  <c r="N38" i="2"/>
  <c r="O38" i="2" s="1"/>
  <c r="L38" i="2"/>
  <c r="M38" i="2" s="1"/>
  <c r="N59" i="2"/>
  <c r="O59" i="2" s="1"/>
  <c r="L59" i="2"/>
  <c r="M59" i="2" s="1"/>
  <c r="L2" i="2"/>
  <c r="Q15" i="2"/>
  <c r="N2" i="2"/>
  <c r="L76" i="2"/>
  <c r="M76" i="2" s="1"/>
  <c r="N76" i="2"/>
  <c r="O76" i="2" s="1"/>
  <c r="N116" i="2"/>
  <c r="O116" i="2" s="1"/>
  <c r="L116" i="2"/>
  <c r="M116" i="2" s="1"/>
  <c r="N210" i="2"/>
  <c r="O210" i="2" s="1"/>
  <c r="L210" i="2"/>
  <c r="M210" i="2" s="1"/>
  <c r="N195" i="2"/>
  <c r="O195" i="2"/>
  <c r="L195" i="2"/>
  <c r="M195" i="2" s="1"/>
  <c r="N199" i="2"/>
  <c r="O199" i="2" s="1"/>
  <c r="L199" i="2"/>
  <c r="M199" i="2" s="1"/>
  <c r="N203" i="2"/>
  <c r="O203" i="2" s="1"/>
  <c r="L203" i="2"/>
  <c r="M203" i="2" s="1"/>
  <c r="N213" i="2"/>
  <c r="O213" i="2" s="1"/>
  <c r="L213" i="2"/>
  <c r="M213" i="2" s="1"/>
  <c r="N229" i="2"/>
  <c r="O229" i="2" s="1"/>
  <c r="L229" i="2"/>
  <c r="M229" i="2" s="1"/>
  <c r="L223" i="2"/>
  <c r="M223" i="2" s="1"/>
  <c r="N223" i="2"/>
  <c r="O223" i="2" s="1"/>
  <c r="N178" i="2"/>
  <c r="O178" i="2" s="1"/>
  <c r="L178" i="2"/>
  <c r="M178" i="2" s="1"/>
  <c r="O217" i="2"/>
  <c r="N217" i="2"/>
  <c r="L217" i="2"/>
  <c r="M217" i="2" s="1"/>
  <c r="N204" i="2"/>
  <c r="O204" i="2" s="1"/>
  <c r="L204" i="2"/>
  <c r="M204" i="2" s="1"/>
  <c r="N196" i="2"/>
  <c r="L196" i="2"/>
  <c r="M196" i="2" s="1"/>
  <c r="O196" i="2"/>
  <c r="N176" i="2"/>
  <c r="O176" i="2" s="1"/>
  <c r="L176" i="2"/>
  <c r="M176" i="2" s="1"/>
  <c r="N152" i="2"/>
  <c r="O152" i="2" s="1"/>
  <c r="L152" i="2"/>
  <c r="M152" i="2" s="1"/>
  <c r="N158" i="2"/>
  <c r="O158" i="2" s="1"/>
  <c r="L158" i="2"/>
  <c r="M158" i="2" s="1"/>
  <c r="N143" i="2"/>
  <c r="O143" i="2" s="1"/>
  <c r="L143" i="2"/>
  <c r="M143" i="2" s="1"/>
  <c r="N149" i="2"/>
  <c r="O149" i="2"/>
  <c r="L149" i="2"/>
  <c r="M149" i="2" s="1"/>
  <c r="O118" i="2"/>
  <c r="N118" i="2"/>
  <c r="L118" i="2"/>
  <c r="M118" i="2" s="1"/>
  <c r="N123" i="2"/>
  <c r="O123" i="2" s="1"/>
  <c r="L123" i="2"/>
  <c r="M123" i="2" s="1"/>
  <c r="L134" i="2"/>
  <c r="M134" i="2" s="1"/>
  <c r="N134" i="2"/>
  <c r="O134" i="2" s="1"/>
  <c r="N86" i="2"/>
  <c r="O86" i="2" s="1"/>
  <c r="L86" i="2"/>
  <c r="M86" i="2" s="1"/>
  <c r="L132" i="2"/>
  <c r="M132" i="2" s="1"/>
  <c r="N132" i="2"/>
  <c r="O132" i="2" s="1"/>
  <c r="L114" i="2"/>
  <c r="M114" i="2" s="1"/>
  <c r="O114" i="2"/>
  <c r="N114" i="2"/>
  <c r="L110" i="2"/>
  <c r="M110" i="2" s="1"/>
  <c r="N110" i="2"/>
  <c r="O110" i="2" s="1"/>
  <c r="L106" i="2"/>
  <c r="M106" i="2" s="1"/>
  <c r="N106" i="2"/>
  <c r="O106" i="2" s="1"/>
  <c r="L102" i="2"/>
  <c r="M102" i="2" s="1"/>
  <c r="N102" i="2"/>
  <c r="O102" i="2" s="1"/>
  <c r="L98" i="2"/>
  <c r="M98" i="2" s="1"/>
  <c r="N98" i="2"/>
  <c r="O98" i="2" s="1"/>
  <c r="L91" i="2"/>
  <c r="M91" i="2" s="1"/>
  <c r="N91" i="2"/>
  <c r="O91" i="2" s="1"/>
  <c r="L83" i="2"/>
  <c r="M83" i="2" s="1"/>
  <c r="N83" i="2"/>
  <c r="O83" i="2" s="1"/>
  <c r="N60" i="2"/>
  <c r="O60" i="2" s="1"/>
  <c r="L60" i="2"/>
  <c r="M60" i="2" s="1"/>
  <c r="N44" i="2"/>
  <c r="O44" i="2" s="1"/>
  <c r="L44" i="2"/>
  <c r="M44" i="2" s="1"/>
  <c r="N79" i="2"/>
  <c r="L79" i="2"/>
  <c r="M79" i="2" s="1"/>
  <c r="O79" i="2"/>
  <c r="N34" i="2"/>
  <c r="O34" i="2" s="1"/>
  <c r="L34" i="2"/>
  <c r="M34" i="2" s="1"/>
  <c r="N30" i="2"/>
  <c r="O30" i="2" s="1"/>
  <c r="L30" i="2"/>
  <c r="M30" i="2" s="1"/>
  <c r="N26" i="2"/>
  <c r="O26" i="2" s="1"/>
  <c r="L26" i="2"/>
  <c r="M26" i="2" s="1"/>
  <c r="N66" i="2"/>
  <c r="O66" i="2" s="1"/>
  <c r="L66" i="2"/>
  <c r="M66" i="2" s="1"/>
  <c r="N50" i="2"/>
  <c r="O50" i="2" s="1"/>
  <c r="L50" i="2"/>
  <c r="M50" i="2" s="1"/>
  <c r="N55" i="2"/>
  <c r="O55" i="2" s="1"/>
  <c r="L55" i="2"/>
  <c r="M55" i="2" s="1"/>
  <c r="L21" i="2"/>
  <c r="M21" i="2" s="1"/>
  <c r="O21" i="2"/>
  <c r="N21" i="2"/>
  <c r="L17" i="2"/>
  <c r="M17" i="2" s="1"/>
  <c r="N17" i="2"/>
  <c r="O17" i="2" s="1"/>
  <c r="N78" i="2"/>
  <c r="O78" i="2" s="1"/>
  <c r="L78" i="2"/>
  <c r="M78" i="2" s="1"/>
  <c r="N218" i="2"/>
  <c r="O218" i="2" s="1"/>
  <c r="L218" i="2"/>
  <c r="M218" i="2" s="1"/>
  <c r="N230" i="2"/>
  <c r="O230" i="2" s="1"/>
  <c r="L230" i="2"/>
  <c r="M230" i="2" s="1"/>
  <c r="L5" i="2"/>
  <c r="M5" i="2" s="1"/>
  <c r="N5" i="2"/>
  <c r="O228" i="2"/>
  <c r="N228" i="2"/>
  <c r="L228" i="2"/>
  <c r="M228" i="2" s="1"/>
  <c r="N182" i="2"/>
  <c r="O182" i="2" s="1"/>
  <c r="L182" i="2"/>
  <c r="M182" i="2" s="1"/>
  <c r="N187" i="2"/>
  <c r="O187" i="2" s="1"/>
  <c r="L187" i="2"/>
  <c r="M187" i="2" s="1"/>
  <c r="N180" i="2"/>
  <c r="O180" i="2" s="1"/>
  <c r="L180" i="2"/>
  <c r="M180" i="2" s="1"/>
  <c r="N148" i="2"/>
  <c r="O148" i="2" s="1"/>
  <c r="L148" i="2"/>
  <c r="M148" i="2" s="1"/>
  <c r="N185" i="2"/>
  <c r="O185" i="2" s="1"/>
  <c r="L185" i="2"/>
  <c r="M185" i="2" s="1"/>
  <c r="N173" i="2"/>
  <c r="O173" i="2" s="1"/>
  <c r="L173" i="2"/>
  <c r="M173" i="2" s="1"/>
  <c r="L129" i="2"/>
  <c r="M129" i="2" s="1"/>
  <c r="N129" i="2"/>
  <c r="O129" i="2" s="1"/>
  <c r="O120" i="2"/>
  <c r="N120" i="2"/>
  <c r="L120" i="2"/>
  <c r="M120" i="2" s="1"/>
  <c r="L107" i="2"/>
  <c r="M107" i="2" s="1"/>
  <c r="O107" i="2"/>
  <c r="N107" i="2"/>
  <c r="N93" i="2"/>
  <c r="O93" i="2" s="1"/>
  <c r="L93" i="2"/>
  <c r="M93" i="2" s="1"/>
  <c r="N82" i="2"/>
  <c r="O82" i="2" s="1"/>
  <c r="L82" i="2"/>
  <c r="M82" i="2" s="1"/>
  <c r="N64" i="2"/>
  <c r="O64" i="2" s="1"/>
  <c r="L64" i="2"/>
  <c r="M64" i="2" s="1"/>
  <c r="N61" i="2"/>
  <c r="O61" i="2" s="1"/>
  <c r="L61" i="2"/>
  <c r="M61" i="2" s="1"/>
  <c r="N27" i="2"/>
  <c r="O27" i="2" s="1"/>
  <c r="L27" i="2"/>
  <c r="M27" i="2" s="1"/>
  <c r="N54" i="2"/>
  <c r="L54" i="2"/>
  <c r="M54" i="2" s="1"/>
  <c r="O54" i="2"/>
  <c r="N39" i="2"/>
  <c r="O39" i="2" s="1"/>
  <c r="L39" i="2"/>
  <c r="M39" i="2" s="1"/>
  <c r="N74" i="2"/>
  <c r="O74" i="2" s="1"/>
  <c r="L74" i="2"/>
  <c r="M74" i="2" s="1"/>
  <c r="O233" i="2"/>
  <c r="N233" i="2"/>
  <c r="L233" i="2"/>
  <c r="M233" i="2" s="1"/>
  <c r="L227" i="2"/>
  <c r="M227" i="2" s="1"/>
  <c r="O227" i="2"/>
  <c r="N227" i="2"/>
  <c r="N232" i="2"/>
  <c r="O232" i="2" s="1"/>
  <c r="L232" i="2"/>
  <c r="M232" i="2" s="1"/>
  <c r="N220" i="2"/>
  <c r="O220" i="2" s="1"/>
  <c r="L220" i="2"/>
  <c r="M220" i="2" s="1"/>
  <c r="N174" i="2"/>
  <c r="O174" i="2" s="1"/>
  <c r="L174" i="2"/>
  <c r="M174" i="2" s="1"/>
  <c r="N189" i="2"/>
  <c r="O189" i="2" s="1"/>
  <c r="L189" i="2"/>
  <c r="M189" i="2" s="1"/>
  <c r="N202" i="2"/>
  <c r="O202" i="2" s="1"/>
  <c r="L202" i="2"/>
  <c r="M202" i="2" s="1"/>
  <c r="N194" i="2"/>
  <c r="O194" i="2" s="1"/>
  <c r="L194" i="2"/>
  <c r="M194" i="2" s="1"/>
  <c r="N188" i="2"/>
  <c r="O188" i="2" s="1"/>
  <c r="L188" i="2"/>
  <c r="M188" i="2" s="1"/>
  <c r="N172" i="2"/>
  <c r="O172" i="2" s="1"/>
  <c r="L172" i="2"/>
  <c r="M172" i="2" s="1"/>
  <c r="O177" i="2"/>
  <c r="N177" i="2"/>
  <c r="L177" i="2"/>
  <c r="M177" i="2" s="1"/>
  <c r="N150" i="2"/>
  <c r="O150" i="2" s="1"/>
  <c r="L150" i="2"/>
  <c r="M150" i="2" s="1"/>
  <c r="N141" i="2"/>
  <c r="O141" i="2" s="1"/>
  <c r="L141" i="2"/>
  <c r="M141" i="2" s="1"/>
  <c r="N137" i="2"/>
  <c r="O137" i="2" s="1"/>
  <c r="L137" i="2"/>
  <c r="M137" i="2" s="1"/>
  <c r="L131" i="2"/>
  <c r="M131" i="2" s="1"/>
  <c r="N131" i="2"/>
  <c r="O131" i="2" s="1"/>
  <c r="L127" i="2"/>
  <c r="M127" i="2" s="1"/>
  <c r="O127" i="2"/>
  <c r="N127" i="2"/>
  <c r="N161" i="2"/>
  <c r="O161" i="2"/>
  <c r="L161" i="2"/>
  <c r="M161" i="2" s="1"/>
  <c r="N124" i="2"/>
  <c r="O124" i="2" s="1"/>
  <c r="L124" i="2"/>
  <c r="M124" i="2" s="1"/>
  <c r="L130" i="2"/>
  <c r="M130" i="2" s="1"/>
  <c r="N130" i="2"/>
  <c r="O130" i="2" s="1"/>
  <c r="L113" i="2"/>
  <c r="M113" i="2" s="1"/>
  <c r="N113" i="2"/>
  <c r="O113" i="2" s="1"/>
  <c r="L105" i="2"/>
  <c r="M105" i="2" s="1"/>
  <c r="N105" i="2"/>
  <c r="O105" i="2" s="1"/>
  <c r="L97" i="2"/>
  <c r="M97" i="2" s="1"/>
  <c r="N97" i="2"/>
  <c r="O97" i="2" s="1"/>
  <c r="O81" i="2"/>
  <c r="N81" i="2"/>
  <c r="L81" i="2"/>
  <c r="M81" i="2" s="1"/>
  <c r="N77" i="2"/>
  <c r="O77" i="2" s="1"/>
  <c r="L77" i="2"/>
  <c r="M77" i="2" s="1"/>
  <c r="N56" i="2"/>
  <c r="L56" i="2"/>
  <c r="M56" i="2" s="1"/>
  <c r="O56" i="2"/>
  <c r="N40" i="2"/>
  <c r="L40" i="2"/>
  <c r="M40" i="2" s="1"/>
  <c r="O40" i="2"/>
  <c r="N67" i="2"/>
  <c r="O67" i="2" s="1"/>
  <c r="L67" i="2"/>
  <c r="M67" i="2" s="1"/>
  <c r="N51" i="2"/>
  <c r="O51" i="2" s="1"/>
  <c r="L51" i="2"/>
  <c r="M51" i="2" s="1"/>
  <c r="L3" i="2"/>
  <c r="M3" i="2" s="1"/>
  <c r="N3" i="2"/>
  <c r="N14" i="2"/>
  <c r="L14" i="2"/>
  <c r="M14" i="2" s="1"/>
  <c r="N13" i="2"/>
  <c r="L13" i="2"/>
  <c r="M13" i="2" s="1"/>
  <c r="L68" i="2"/>
  <c r="M68" i="2" s="1"/>
  <c r="N68" i="2"/>
  <c r="O68" i="2" s="1"/>
  <c r="N136" i="2"/>
  <c r="O136" i="2" s="1"/>
  <c r="L136" i="2"/>
  <c r="M136" i="2" s="1"/>
  <c r="N140" i="2"/>
  <c r="O140" i="2" s="1"/>
  <c r="L140" i="2"/>
  <c r="M140" i="2" s="1"/>
  <c r="N222" i="2"/>
  <c r="O222" i="2" s="1"/>
  <c r="L222" i="2"/>
  <c r="M222" i="2" s="1"/>
  <c r="N153" i="2"/>
  <c r="O153" i="2" s="1"/>
  <c r="L153" i="2"/>
  <c r="M153" i="2" s="1"/>
  <c r="N157" i="2"/>
  <c r="O157" i="2" s="1"/>
  <c r="L157" i="2"/>
  <c r="M157" i="2" s="1"/>
  <c r="N214" i="2"/>
  <c r="O214" i="2" s="1"/>
  <c r="L214" i="2"/>
  <c r="M214" i="2" s="1"/>
  <c r="N197" i="2"/>
  <c r="O197" i="2"/>
  <c r="L197" i="2"/>
  <c r="M197" i="2" s="1"/>
  <c r="N201" i="2"/>
  <c r="O201" i="2" s="1"/>
  <c r="L201" i="2"/>
  <c r="M201" i="2" s="1"/>
  <c r="N205" i="2"/>
  <c r="O205" i="2" s="1"/>
  <c r="L205" i="2"/>
  <c r="M205" i="2" s="1"/>
  <c r="N221" i="2"/>
  <c r="O221" i="2" s="1"/>
  <c r="L221" i="2"/>
  <c r="M221" i="2" s="1"/>
  <c r="L215" i="2"/>
  <c r="M215" i="2" s="1"/>
  <c r="N215" i="2"/>
  <c r="O215" i="2" s="1"/>
  <c r="N166" i="2"/>
  <c r="O166" i="2" s="1"/>
  <c r="L166" i="2"/>
  <c r="M166" i="2" s="1"/>
  <c r="N179" i="2"/>
  <c r="O179" i="2" s="1"/>
  <c r="L179" i="2"/>
  <c r="M179" i="2" s="1"/>
  <c r="N198" i="2"/>
  <c r="O198" i="2" s="1"/>
  <c r="L198" i="2"/>
  <c r="M198" i="2" s="1"/>
  <c r="N142" i="2"/>
  <c r="O142" i="2" s="1"/>
  <c r="L142" i="2"/>
  <c r="M142" i="2" s="1"/>
  <c r="N154" i="2"/>
  <c r="O154" i="2" s="1"/>
  <c r="L154" i="2"/>
  <c r="M154" i="2" s="1"/>
  <c r="N160" i="2"/>
  <c r="O160" i="2"/>
  <c r="L160" i="2"/>
  <c r="M160" i="2" s="1"/>
  <c r="N165" i="2"/>
  <c r="O165" i="2" s="1"/>
  <c r="L165" i="2"/>
  <c r="M165" i="2" s="1"/>
  <c r="L133" i="2"/>
  <c r="M133" i="2" s="1"/>
  <c r="N133" i="2"/>
  <c r="O133" i="2" s="1"/>
  <c r="O119" i="2"/>
  <c r="N119" i="2"/>
  <c r="L119" i="2"/>
  <c r="M119" i="2" s="1"/>
  <c r="L115" i="2"/>
  <c r="M115" i="2" s="1"/>
  <c r="O115" i="2"/>
  <c r="N115" i="2"/>
  <c r="L103" i="2"/>
  <c r="M103" i="2" s="1"/>
  <c r="N103" i="2"/>
  <c r="O103" i="2" s="1"/>
  <c r="N85" i="2"/>
  <c r="O85" i="2" s="1"/>
  <c r="L85" i="2"/>
  <c r="M85" i="2" s="1"/>
  <c r="O121" i="2"/>
  <c r="L121" i="2"/>
  <c r="M121" i="2" s="1"/>
  <c r="N121" i="2"/>
  <c r="N48" i="2"/>
  <c r="O48" i="2" s="1"/>
  <c r="L48" i="2"/>
  <c r="M48" i="2" s="1"/>
  <c r="N35" i="2"/>
  <c r="O35" i="2" s="1"/>
  <c r="L35" i="2"/>
  <c r="M35" i="2" s="1"/>
  <c r="L10" i="2"/>
  <c r="M10" i="2" s="1"/>
  <c r="N10" i="2"/>
  <c r="N9" i="2"/>
  <c r="L9" i="2"/>
  <c r="M9" i="2" s="1"/>
  <c r="N8" i="2"/>
  <c r="L8" i="2"/>
  <c r="M8" i="2" s="1"/>
  <c r="N216" i="2"/>
  <c r="O216" i="2" s="1"/>
  <c r="L216" i="2"/>
  <c r="M216" i="2" s="1"/>
  <c r="L231" i="2"/>
  <c r="M231" i="2" s="1"/>
  <c r="N231" i="2"/>
  <c r="O231" i="2" s="1"/>
  <c r="L212" i="2"/>
  <c r="M212" i="2" s="1"/>
  <c r="N212" i="2"/>
  <c r="O212" i="2" s="1"/>
  <c r="N186" i="2"/>
  <c r="O186" i="2" s="1"/>
  <c r="L186" i="2"/>
  <c r="M186" i="2" s="1"/>
  <c r="N170" i="2"/>
  <c r="O170" i="2" s="1"/>
  <c r="L170" i="2"/>
  <c r="M170" i="2" s="1"/>
  <c r="N193" i="2"/>
  <c r="O193" i="2" s="1"/>
  <c r="L193" i="2"/>
  <c r="M193" i="2" s="1"/>
  <c r="N200" i="2"/>
  <c r="L200" i="2"/>
  <c r="M200" i="2" s="1"/>
  <c r="O200" i="2"/>
  <c r="O192" i="2"/>
  <c r="N192" i="2"/>
  <c r="L192" i="2"/>
  <c r="M192" i="2" s="1"/>
  <c r="N184" i="2"/>
  <c r="O184" i="2" s="1"/>
  <c r="L184" i="2"/>
  <c r="M184" i="2" s="1"/>
  <c r="N168" i="2"/>
  <c r="O168" i="2" s="1"/>
  <c r="L168" i="2"/>
  <c r="M168" i="2" s="1"/>
  <c r="N164" i="2"/>
  <c r="O164" i="2" s="1"/>
  <c r="L164" i="2"/>
  <c r="M164" i="2" s="1"/>
  <c r="N181" i="2"/>
  <c r="O181" i="2" s="1"/>
  <c r="L181" i="2"/>
  <c r="M181" i="2" s="1"/>
  <c r="N145" i="2"/>
  <c r="O145" i="2" s="1"/>
  <c r="L145" i="2"/>
  <c r="M145" i="2" s="1"/>
  <c r="N169" i="2"/>
  <c r="O169" i="2" s="1"/>
  <c r="L169" i="2"/>
  <c r="M169" i="2" s="1"/>
  <c r="N156" i="2"/>
  <c r="O156" i="2" s="1"/>
  <c r="L156" i="2"/>
  <c r="M156" i="2" s="1"/>
  <c r="N144" i="2"/>
  <c r="O144" i="2" s="1"/>
  <c r="L144" i="2"/>
  <c r="M144" i="2" s="1"/>
  <c r="N126" i="2"/>
  <c r="O126" i="2" s="1"/>
  <c r="L126" i="2"/>
  <c r="M126" i="2" s="1"/>
  <c r="N139" i="2"/>
  <c r="O139" i="2" s="1"/>
  <c r="L139" i="2"/>
  <c r="M139" i="2" s="1"/>
  <c r="N84" i="2"/>
  <c r="O84" i="2" s="1"/>
  <c r="L84" i="2"/>
  <c r="M84" i="2" s="1"/>
  <c r="L125" i="2"/>
  <c r="M125" i="2" s="1"/>
  <c r="N125" i="2"/>
  <c r="O125" i="2" s="1"/>
  <c r="L112" i="2"/>
  <c r="M112" i="2" s="1"/>
  <c r="N112" i="2"/>
  <c r="O112" i="2" s="1"/>
  <c r="L104" i="2"/>
  <c r="M104" i="2" s="1"/>
  <c r="N104" i="2"/>
  <c r="O104" i="2" s="1"/>
  <c r="L95" i="2"/>
  <c r="M95" i="2" s="1"/>
  <c r="N95" i="2"/>
  <c r="O95" i="2" s="1"/>
  <c r="N52" i="2"/>
  <c r="O52" i="2" s="1"/>
  <c r="L52" i="2"/>
  <c r="M52" i="2" s="1"/>
  <c r="N22" i="2"/>
  <c r="O22" i="2" s="1"/>
  <c r="L22" i="2"/>
  <c r="M22" i="2" s="1"/>
  <c r="N36" i="2"/>
  <c r="O36" i="2" s="1"/>
  <c r="L36" i="2"/>
  <c r="M36" i="2" s="1"/>
  <c r="N32" i="2"/>
  <c r="O32" i="2" s="1"/>
  <c r="L32" i="2"/>
  <c r="M32" i="2" s="1"/>
  <c r="N28" i="2"/>
  <c r="O28" i="2" s="1"/>
  <c r="L28" i="2"/>
  <c r="M28" i="2" s="1"/>
  <c r="N24" i="2"/>
  <c r="O24" i="2"/>
  <c r="L24" i="2"/>
  <c r="M24" i="2" s="1"/>
  <c r="N47" i="2"/>
  <c r="L47" i="2"/>
  <c r="M47" i="2" s="1"/>
  <c r="O47" i="2"/>
  <c r="N63" i="2"/>
  <c r="O63" i="2" s="1"/>
  <c r="L63" i="2"/>
  <c r="M63" i="2" s="1"/>
  <c r="N43" i="2"/>
  <c r="O43" i="2" s="1"/>
  <c r="L43" i="2"/>
  <c r="M43" i="2" s="1"/>
  <c r="N20" i="2"/>
  <c r="O20" i="2" s="1"/>
  <c r="L20" i="2"/>
  <c r="M20" i="2" s="1"/>
  <c r="L72" i="2"/>
  <c r="M72" i="2" s="1"/>
  <c r="N72" i="2"/>
  <c r="O72" i="2" s="1"/>
  <c r="N70" i="2"/>
  <c r="O70" i="2" s="1"/>
  <c r="L70" i="2"/>
  <c r="M70" i="2" s="1"/>
  <c r="N206" i="2"/>
  <c r="O206" i="2" s="1"/>
  <c r="L206" i="2"/>
  <c r="M206" i="2" s="1"/>
  <c r="N226" i="2"/>
  <c r="L226" i="2"/>
  <c r="M226" i="2" s="1"/>
  <c r="O226" i="2"/>
  <c r="N209" i="2"/>
  <c r="O209" i="2" s="1"/>
  <c r="L209" i="2"/>
  <c r="M209" i="2" s="1"/>
  <c r="N225" i="2"/>
  <c r="O225" i="2" s="1"/>
  <c r="L225" i="2"/>
  <c r="M225" i="2" s="1"/>
  <c r="Q13" i="2" l="1"/>
  <c r="Q22" i="2" s="1"/>
  <c r="Q16" i="2"/>
  <c r="Q20" i="2"/>
  <c r="M2" i="2"/>
  <c r="Q21" i="2"/>
  <c r="Q17" i="2" l="1"/>
  <c r="Q18" i="2" s="1"/>
  <c r="Q19" i="2" s="1"/>
  <c r="E3" i="1" l="1"/>
  <c r="D4" i="1"/>
  <c r="E4" i="1" s="1"/>
  <c r="D5" i="1"/>
  <c r="E5" i="1" s="1"/>
  <c r="D6" i="1"/>
  <c r="E6" i="1" s="1"/>
  <c r="D7" i="1"/>
  <c r="E7" i="1" s="1"/>
  <c r="D2" i="1"/>
  <c r="E2" i="1" s="1"/>
  <c r="H2" i="1"/>
  <c r="H3" i="1"/>
  <c r="H4" i="1"/>
  <c r="J4" i="1" s="1"/>
  <c r="H5" i="1"/>
  <c r="J5" i="1" s="1"/>
  <c r="H6" i="1"/>
  <c r="J6" i="1" s="1"/>
  <c r="H7" i="1"/>
  <c r="J7" i="1" s="1"/>
  <c r="H8" i="1"/>
  <c r="J8" i="1" s="1"/>
  <c r="H9" i="1"/>
  <c r="J9" i="1" s="1"/>
  <c r="H10" i="1"/>
  <c r="J10" i="1" s="1"/>
  <c r="H11" i="1"/>
  <c r="J11" i="1" s="1"/>
  <c r="H12" i="1"/>
  <c r="J12" i="1" s="1"/>
  <c r="H13" i="1"/>
  <c r="J13" i="1" s="1"/>
  <c r="H14" i="1"/>
  <c r="J14" i="1" s="1"/>
  <c r="H15" i="1"/>
  <c r="J15" i="1" s="1"/>
  <c r="H16" i="1"/>
  <c r="J16" i="1" s="1"/>
  <c r="H17" i="1"/>
  <c r="J17" i="1" s="1"/>
  <c r="H18" i="1"/>
  <c r="J18" i="1" s="1"/>
  <c r="H19" i="1"/>
  <c r="J19" i="1" s="1"/>
  <c r="H20" i="1"/>
  <c r="J20" i="1" s="1"/>
  <c r="H21" i="1"/>
  <c r="J21" i="1" s="1"/>
  <c r="H22" i="1"/>
  <c r="J22" i="1" s="1"/>
  <c r="H23" i="1"/>
  <c r="J23" i="1" s="1"/>
  <c r="H24" i="1"/>
  <c r="J24" i="1" s="1"/>
  <c r="H25" i="1"/>
  <c r="J25" i="1" s="1"/>
  <c r="H26" i="1"/>
  <c r="J26" i="1" s="1"/>
  <c r="H27" i="1"/>
  <c r="J27" i="1" s="1"/>
  <c r="H28" i="1"/>
  <c r="J28" i="1" s="1"/>
  <c r="H29" i="1"/>
  <c r="J29" i="1" s="1"/>
  <c r="H30" i="1"/>
  <c r="J30" i="1" s="1"/>
  <c r="H31" i="1"/>
  <c r="J31" i="1" s="1"/>
  <c r="H32" i="1"/>
  <c r="J32" i="1" s="1"/>
  <c r="H33" i="1"/>
  <c r="J33" i="1" s="1"/>
  <c r="H34" i="1"/>
  <c r="J34" i="1" s="1"/>
  <c r="H35" i="1"/>
  <c r="J35" i="1" s="1"/>
  <c r="H36" i="1"/>
  <c r="J36" i="1" s="1"/>
  <c r="H37" i="1"/>
  <c r="J37" i="1" s="1"/>
  <c r="H38" i="1"/>
  <c r="J38" i="1" s="1"/>
  <c r="H39" i="1"/>
  <c r="J39" i="1" s="1"/>
  <c r="H40" i="1"/>
  <c r="J40" i="1" s="1"/>
  <c r="H41" i="1"/>
  <c r="J41" i="1" s="1"/>
  <c r="H42" i="1"/>
  <c r="J42" i="1" s="1"/>
  <c r="H43" i="1"/>
  <c r="J43" i="1" s="1"/>
  <c r="H44" i="1"/>
  <c r="J44" i="1" s="1"/>
  <c r="H45" i="1"/>
  <c r="J45" i="1" s="1"/>
  <c r="H46" i="1"/>
  <c r="J46" i="1" s="1"/>
  <c r="H47" i="1"/>
  <c r="J47" i="1" s="1"/>
  <c r="H48" i="1"/>
  <c r="J48" i="1" s="1"/>
  <c r="H49" i="1"/>
  <c r="J49" i="1" s="1"/>
  <c r="H50" i="1"/>
  <c r="J50" i="1" s="1"/>
  <c r="H51" i="1"/>
  <c r="J51" i="1" s="1"/>
  <c r="H52" i="1"/>
  <c r="J52" i="1" s="1"/>
  <c r="H53" i="1"/>
  <c r="J53" i="1" s="1"/>
  <c r="H54" i="1"/>
  <c r="J54" i="1" s="1"/>
  <c r="H55" i="1"/>
  <c r="J55" i="1" s="1"/>
  <c r="H56" i="1"/>
  <c r="J56" i="1" s="1"/>
  <c r="H57" i="1"/>
  <c r="J57" i="1" s="1"/>
  <c r="H58" i="1"/>
  <c r="J58" i="1" s="1"/>
  <c r="H59" i="1"/>
  <c r="J59" i="1" s="1"/>
  <c r="H60" i="1"/>
  <c r="J60" i="1" s="1"/>
  <c r="H61" i="1"/>
  <c r="J61" i="1" s="1"/>
  <c r="H62" i="1"/>
  <c r="J62" i="1" s="1"/>
  <c r="H63" i="1"/>
  <c r="J63" i="1" s="1"/>
  <c r="H64" i="1"/>
  <c r="J64" i="1" s="1"/>
  <c r="H65" i="1"/>
  <c r="J65" i="1" s="1"/>
  <c r="H66" i="1"/>
  <c r="J66" i="1" s="1"/>
  <c r="H67" i="1"/>
  <c r="J67" i="1" s="1"/>
  <c r="H68" i="1"/>
  <c r="J68" i="1" s="1"/>
  <c r="H69" i="1"/>
  <c r="J69" i="1" s="1"/>
  <c r="H70" i="1"/>
  <c r="J70" i="1" s="1"/>
  <c r="H71" i="1"/>
  <c r="J71" i="1" s="1"/>
  <c r="H72" i="1"/>
  <c r="J72" i="1" s="1"/>
  <c r="H73" i="1"/>
  <c r="J73" i="1" s="1"/>
  <c r="H74" i="1"/>
  <c r="J74" i="1" s="1"/>
  <c r="H75" i="1"/>
  <c r="J75" i="1" s="1"/>
  <c r="H76" i="1"/>
  <c r="J76" i="1" s="1"/>
  <c r="H77" i="1"/>
  <c r="J77" i="1" s="1"/>
  <c r="H78" i="1"/>
  <c r="J78" i="1" s="1"/>
  <c r="H79" i="1"/>
  <c r="J79" i="1" s="1"/>
  <c r="H80" i="1"/>
  <c r="J80" i="1" s="1"/>
  <c r="H81" i="1"/>
  <c r="J81" i="1" s="1"/>
  <c r="H82" i="1"/>
  <c r="J82" i="1" s="1"/>
  <c r="H83" i="1"/>
  <c r="J83" i="1" s="1"/>
  <c r="H84" i="1"/>
  <c r="J84" i="1" s="1"/>
  <c r="H85" i="1"/>
  <c r="J85" i="1" s="1"/>
  <c r="H86" i="1"/>
  <c r="J86" i="1" s="1"/>
  <c r="H87" i="1"/>
  <c r="J87" i="1" s="1"/>
  <c r="H88" i="1"/>
  <c r="J88" i="1" s="1"/>
  <c r="H89" i="1"/>
  <c r="J89" i="1" s="1"/>
  <c r="H90" i="1"/>
  <c r="J90" i="1" s="1"/>
  <c r="H91" i="1"/>
  <c r="J91" i="1" s="1"/>
  <c r="H92" i="1"/>
  <c r="J92" i="1" s="1"/>
  <c r="H93" i="1"/>
  <c r="J93" i="1" s="1"/>
  <c r="H94" i="1"/>
  <c r="J94" i="1" s="1"/>
  <c r="H95" i="1"/>
  <c r="J95" i="1" s="1"/>
  <c r="H96" i="1"/>
  <c r="J96" i="1" s="1"/>
  <c r="H97" i="1"/>
  <c r="J97" i="1" s="1"/>
  <c r="H98" i="1"/>
  <c r="J98" i="1" s="1"/>
  <c r="H99" i="1"/>
  <c r="J99" i="1" s="1"/>
  <c r="H100" i="1"/>
  <c r="J100" i="1" s="1"/>
  <c r="H101" i="1"/>
  <c r="J101" i="1" s="1"/>
  <c r="H102" i="1"/>
  <c r="J102" i="1" s="1"/>
  <c r="H103" i="1"/>
  <c r="J103" i="1" s="1"/>
  <c r="H104" i="1"/>
  <c r="H105" i="1"/>
  <c r="J105" i="1" s="1"/>
  <c r="H106" i="1"/>
  <c r="J106" i="1" s="1"/>
  <c r="H107" i="1"/>
  <c r="J107" i="1" s="1"/>
  <c r="H108" i="1"/>
  <c r="J108" i="1" s="1"/>
  <c r="H109" i="1"/>
  <c r="J109" i="1" s="1"/>
  <c r="H110" i="1"/>
  <c r="J110" i="1" s="1"/>
  <c r="H111" i="1"/>
  <c r="J111" i="1" s="1"/>
  <c r="H112" i="1"/>
  <c r="J112" i="1" s="1"/>
  <c r="H113" i="1"/>
  <c r="J113" i="1" s="1"/>
  <c r="H114" i="1"/>
  <c r="J114" i="1" s="1"/>
  <c r="H115" i="1"/>
  <c r="J115" i="1" s="1"/>
  <c r="H116" i="1"/>
  <c r="J116" i="1" s="1"/>
  <c r="H117" i="1"/>
  <c r="J117" i="1" s="1"/>
  <c r="H118" i="1"/>
  <c r="J118" i="1" s="1"/>
  <c r="H119" i="1"/>
  <c r="J119" i="1" s="1"/>
  <c r="H120" i="1"/>
  <c r="J120" i="1" s="1"/>
  <c r="H121" i="1"/>
  <c r="J121" i="1" s="1"/>
  <c r="H122" i="1"/>
  <c r="J122" i="1" s="1"/>
  <c r="H123" i="1"/>
  <c r="J123" i="1" s="1"/>
  <c r="H124" i="1"/>
  <c r="J124" i="1" s="1"/>
  <c r="H125" i="1"/>
  <c r="J125" i="1" s="1"/>
  <c r="H126" i="1"/>
  <c r="J126" i="1" s="1"/>
  <c r="H127" i="1"/>
  <c r="J127" i="1" s="1"/>
  <c r="H128" i="1"/>
  <c r="J128" i="1" s="1"/>
  <c r="H129" i="1"/>
  <c r="J129" i="1" s="1"/>
  <c r="H130" i="1"/>
  <c r="J130" i="1" s="1"/>
  <c r="H131" i="1"/>
  <c r="J131" i="1" s="1"/>
  <c r="H132" i="1"/>
  <c r="J132" i="1" s="1"/>
  <c r="H133" i="1"/>
  <c r="J133" i="1" s="1"/>
  <c r="H134" i="1"/>
  <c r="J134" i="1" s="1"/>
  <c r="H135" i="1"/>
  <c r="J135" i="1" s="1"/>
  <c r="H136" i="1"/>
  <c r="J136" i="1" s="1"/>
  <c r="H137" i="1"/>
  <c r="J137" i="1" s="1"/>
  <c r="H138" i="1"/>
  <c r="J138" i="1" s="1"/>
  <c r="H139" i="1"/>
  <c r="J139" i="1" s="1"/>
  <c r="H140" i="1"/>
  <c r="J140" i="1" s="1"/>
  <c r="H141" i="1"/>
  <c r="J141" i="1" s="1"/>
  <c r="H142" i="1"/>
  <c r="J142" i="1" s="1"/>
  <c r="H143" i="1"/>
  <c r="J143" i="1" s="1"/>
  <c r="H144" i="1"/>
  <c r="J144" i="1" s="1"/>
  <c r="H145" i="1"/>
  <c r="J145" i="1" s="1"/>
  <c r="H146" i="1"/>
  <c r="J146" i="1" s="1"/>
  <c r="H147" i="1"/>
  <c r="J147" i="1" s="1"/>
  <c r="H148" i="1"/>
  <c r="J148" i="1" s="1"/>
  <c r="H149" i="1"/>
  <c r="J149" i="1" s="1"/>
  <c r="H150" i="1"/>
  <c r="J150" i="1" s="1"/>
  <c r="H151" i="1"/>
  <c r="J151" i="1" s="1"/>
  <c r="H152" i="1"/>
  <c r="J152" i="1" s="1"/>
  <c r="H153" i="1"/>
  <c r="J153" i="1" s="1"/>
  <c r="H154" i="1"/>
  <c r="J154" i="1" s="1"/>
  <c r="H155" i="1"/>
  <c r="J155" i="1" s="1"/>
  <c r="H156" i="1"/>
  <c r="J156" i="1" s="1"/>
  <c r="H157" i="1"/>
  <c r="J157" i="1" s="1"/>
  <c r="H158" i="1"/>
  <c r="J158" i="1" s="1"/>
  <c r="H159" i="1"/>
  <c r="J159" i="1" s="1"/>
  <c r="H160" i="1"/>
  <c r="J160" i="1" s="1"/>
  <c r="H161" i="1"/>
  <c r="J161" i="1" s="1"/>
  <c r="H162" i="1"/>
  <c r="J162" i="1" s="1"/>
  <c r="H163" i="1"/>
  <c r="J163" i="1" s="1"/>
  <c r="H164" i="1"/>
  <c r="J164" i="1" s="1"/>
  <c r="H165" i="1"/>
  <c r="J165" i="1" s="1"/>
  <c r="H166" i="1"/>
  <c r="J166" i="1" s="1"/>
  <c r="H167" i="1"/>
  <c r="J167" i="1" s="1"/>
  <c r="H168" i="1"/>
  <c r="H169" i="1"/>
  <c r="J169" i="1" s="1"/>
  <c r="H170" i="1"/>
  <c r="J170" i="1" s="1"/>
  <c r="H171" i="1"/>
  <c r="J171" i="1" s="1"/>
  <c r="H172" i="1"/>
  <c r="J172" i="1" s="1"/>
  <c r="H173" i="1"/>
  <c r="J173" i="1" s="1"/>
  <c r="H174" i="1"/>
  <c r="J174" i="1" s="1"/>
  <c r="H175" i="1"/>
  <c r="J175" i="1" s="1"/>
  <c r="H176" i="1"/>
  <c r="J176" i="1" s="1"/>
  <c r="H177" i="1"/>
  <c r="J177" i="1" s="1"/>
  <c r="H178" i="1"/>
  <c r="J178" i="1" s="1"/>
  <c r="H179" i="1"/>
  <c r="J179" i="1" s="1"/>
  <c r="H180" i="1"/>
  <c r="J180" i="1" s="1"/>
  <c r="H181" i="1"/>
  <c r="J181" i="1" s="1"/>
  <c r="H182" i="1"/>
  <c r="J182" i="1" s="1"/>
  <c r="H183" i="1"/>
  <c r="J183" i="1" s="1"/>
  <c r="H184" i="1"/>
  <c r="J184" i="1" s="1"/>
  <c r="H185" i="1"/>
  <c r="J185" i="1" s="1"/>
  <c r="H186" i="1"/>
  <c r="J186" i="1" s="1"/>
  <c r="H187" i="1"/>
  <c r="J187" i="1" s="1"/>
  <c r="H188" i="1"/>
  <c r="J188" i="1" s="1"/>
  <c r="H189" i="1"/>
  <c r="J189" i="1" s="1"/>
  <c r="H190" i="1"/>
  <c r="J190" i="1" s="1"/>
  <c r="H191" i="1"/>
  <c r="J191" i="1" s="1"/>
  <c r="H192" i="1"/>
  <c r="J192" i="1" s="1"/>
  <c r="H193" i="1"/>
  <c r="J193" i="1" s="1"/>
  <c r="H194" i="1"/>
  <c r="J194" i="1" s="1"/>
  <c r="H195" i="1"/>
  <c r="J195" i="1" s="1"/>
  <c r="H196" i="1"/>
  <c r="J196" i="1" s="1"/>
  <c r="H197" i="1"/>
  <c r="J197" i="1" s="1"/>
  <c r="H198" i="1"/>
  <c r="J198" i="1" s="1"/>
  <c r="H199" i="1"/>
  <c r="J199" i="1" s="1"/>
  <c r="H200" i="1"/>
  <c r="J200" i="1" s="1"/>
  <c r="H201" i="1"/>
  <c r="J201" i="1" s="1"/>
  <c r="H202" i="1"/>
  <c r="J202" i="1" s="1"/>
  <c r="H203" i="1"/>
  <c r="J203" i="1" s="1"/>
  <c r="H204" i="1"/>
  <c r="J204" i="1" s="1"/>
  <c r="H205" i="1"/>
  <c r="J205" i="1" s="1"/>
  <c r="H206" i="1"/>
  <c r="J206" i="1" s="1"/>
  <c r="H207" i="1"/>
  <c r="J207" i="1" s="1"/>
  <c r="H208" i="1"/>
  <c r="J208" i="1" s="1"/>
  <c r="H209" i="1"/>
  <c r="J209" i="1" s="1"/>
  <c r="H210" i="1"/>
  <c r="J210" i="1" s="1"/>
  <c r="H211" i="1"/>
  <c r="J211" i="1" s="1"/>
  <c r="H212" i="1"/>
  <c r="J212" i="1" s="1"/>
  <c r="H213" i="1"/>
  <c r="J213" i="1" s="1"/>
  <c r="H214" i="1"/>
  <c r="J214" i="1" s="1"/>
  <c r="H215" i="1"/>
  <c r="J215" i="1" s="1"/>
  <c r="H216" i="1"/>
  <c r="J216" i="1" s="1"/>
  <c r="H217" i="1"/>
  <c r="J217" i="1" s="1"/>
  <c r="H218" i="1"/>
  <c r="J218" i="1" s="1"/>
  <c r="H219" i="1"/>
  <c r="J219" i="1" s="1"/>
  <c r="H220" i="1"/>
  <c r="J220" i="1" s="1"/>
  <c r="H221" i="1"/>
  <c r="J221" i="1" s="1"/>
  <c r="H222" i="1"/>
  <c r="J222" i="1" s="1"/>
  <c r="H223" i="1"/>
  <c r="J223" i="1" s="1"/>
  <c r="H224" i="1"/>
  <c r="J224" i="1" s="1"/>
  <c r="H225" i="1"/>
  <c r="J225" i="1" s="1"/>
  <c r="H226" i="1"/>
  <c r="J226" i="1" s="1"/>
  <c r="H227" i="1"/>
  <c r="J227" i="1" s="1"/>
  <c r="H228" i="1"/>
  <c r="J228" i="1" s="1"/>
  <c r="H229" i="1"/>
  <c r="J229" i="1" s="1"/>
  <c r="H230" i="1"/>
  <c r="J230" i="1" s="1"/>
  <c r="H231" i="1"/>
  <c r="J231" i="1" s="1"/>
  <c r="H232" i="1"/>
  <c r="J232" i="1" s="1"/>
  <c r="H233" i="1"/>
  <c r="J233" i="1" s="1"/>
  <c r="H234" i="1"/>
  <c r="J234" i="1" s="1"/>
  <c r="H235" i="1"/>
  <c r="J235" i="1" s="1"/>
  <c r="H236" i="1"/>
  <c r="H237" i="1"/>
  <c r="J237" i="1" s="1"/>
  <c r="H238" i="1"/>
  <c r="J238" i="1" s="1"/>
  <c r="H239" i="1"/>
  <c r="J239" i="1" s="1"/>
  <c r="H240" i="1"/>
  <c r="J240" i="1" s="1"/>
  <c r="H241" i="1"/>
  <c r="J241" i="1" s="1"/>
  <c r="H242" i="1"/>
  <c r="J242" i="1" s="1"/>
  <c r="H243" i="1"/>
  <c r="J243" i="1" s="1"/>
  <c r="H244" i="1"/>
  <c r="J244" i="1" s="1"/>
  <c r="H245" i="1"/>
  <c r="J245" i="1" s="1"/>
  <c r="H246" i="1"/>
  <c r="J246" i="1" s="1"/>
  <c r="H247" i="1"/>
  <c r="J247" i="1" s="1"/>
  <c r="H248" i="1"/>
  <c r="J248" i="1" s="1"/>
  <c r="H249" i="1"/>
  <c r="J249" i="1" s="1"/>
  <c r="H250" i="1"/>
  <c r="J250" i="1" s="1"/>
  <c r="H251" i="1"/>
  <c r="J251" i="1" s="1"/>
  <c r="H252" i="1"/>
  <c r="J252" i="1" s="1"/>
  <c r="H253" i="1"/>
  <c r="J253" i="1" s="1"/>
  <c r="H254" i="1"/>
  <c r="J254" i="1" s="1"/>
  <c r="H255" i="1"/>
  <c r="J255" i="1" s="1"/>
  <c r="H256" i="1"/>
  <c r="J256" i="1" s="1"/>
  <c r="H257" i="1"/>
  <c r="J257" i="1" s="1"/>
  <c r="H258" i="1"/>
  <c r="J258" i="1" s="1"/>
  <c r="H259" i="1"/>
  <c r="J259" i="1" s="1"/>
  <c r="H260" i="1"/>
  <c r="J260" i="1" s="1"/>
  <c r="H261" i="1"/>
  <c r="J261" i="1" s="1"/>
  <c r="H262" i="1"/>
  <c r="J262" i="1" s="1"/>
  <c r="H263" i="1"/>
  <c r="J263" i="1" s="1"/>
  <c r="H264" i="1"/>
  <c r="J264" i="1" s="1"/>
  <c r="H265" i="1"/>
  <c r="J265" i="1" s="1"/>
  <c r="H266" i="1"/>
  <c r="J266" i="1" s="1"/>
  <c r="H267" i="1"/>
  <c r="J267" i="1" s="1"/>
  <c r="H268" i="1"/>
  <c r="J268" i="1" s="1"/>
  <c r="H269" i="1"/>
  <c r="J269" i="1" s="1"/>
  <c r="H270" i="1"/>
  <c r="J270" i="1" s="1"/>
  <c r="H271" i="1"/>
  <c r="J271" i="1" s="1"/>
  <c r="H272" i="1"/>
  <c r="J272" i="1" s="1"/>
  <c r="H273" i="1"/>
  <c r="J273" i="1" s="1"/>
  <c r="H274" i="1"/>
  <c r="J274" i="1" s="1"/>
  <c r="H275" i="1"/>
  <c r="J275" i="1" s="1"/>
  <c r="H276" i="1"/>
  <c r="J276" i="1" s="1"/>
  <c r="H277" i="1"/>
  <c r="J277" i="1" s="1"/>
  <c r="H278" i="1"/>
  <c r="J278" i="1" s="1"/>
  <c r="H279" i="1"/>
  <c r="J279" i="1" s="1"/>
  <c r="H280" i="1"/>
  <c r="J280" i="1" s="1"/>
  <c r="H281" i="1"/>
  <c r="J281" i="1" s="1"/>
  <c r="H282" i="1"/>
  <c r="J282" i="1" s="1"/>
  <c r="H283" i="1"/>
  <c r="J283" i="1" s="1"/>
  <c r="H284" i="1"/>
  <c r="J284" i="1" s="1"/>
  <c r="H285" i="1"/>
  <c r="J285" i="1" s="1"/>
  <c r="H286" i="1"/>
  <c r="J286" i="1" s="1"/>
  <c r="H287" i="1"/>
  <c r="J287" i="1" s="1"/>
  <c r="H288" i="1"/>
  <c r="J288" i="1" s="1"/>
  <c r="H289" i="1"/>
  <c r="J289" i="1" s="1"/>
  <c r="H290" i="1"/>
  <c r="J290" i="1" s="1"/>
  <c r="H291" i="1"/>
  <c r="J291" i="1" s="1"/>
  <c r="H292" i="1"/>
  <c r="J292" i="1" s="1"/>
  <c r="H293" i="1"/>
  <c r="J293" i="1" s="1"/>
  <c r="H294" i="1"/>
  <c r="J294" i="1" s="1"/>
  <c r="H295" i="1"/>
  <c r="J295" i="1" s="1"/>
  <c r="H296" i="1"/>
  <c r="J296" i="1" s="1"/>
  <c r="H297" i="1"/>
  <c r="J297" i="1" s="1"/>
  <c r="H298" i="1"/>
  <c r="J298" i="1" s="1"/>
  <c r="H299" i="1"/>
  <c r="J299" i="1" s="1"/>
  <c r="H300" i="1"/>
  <c r="H301" i="1"/>
  <c r="J301" i="1" s="1"/>
  <c r="H302" i="1"/>
  <c r="J302" i="1" s="1"/>
  <c r="H303" i="1"/>
  <c r="J303" i="1" s="1"/>
  <c r="H304" i="1"/>
  <c r="J304" i="1" s="1"/>
  <c r="H305" i="1"/>
  <c r="J305" i="1" s="1"/>
  <c r="H306" i="1"/>
  <c r="J306" i="1" s="1"/>
  <c r="H307" i="1"/>
  <c r="J307" i="1" s="1"/>
  <c r="H308" i="1"/>
  <c r="J308" i="1" s="1"/>
  <c r="H309" i="1"/>
  <c r="J309" i="1" s="1"/>
  <c r="H310" i="1"/>
  <c r="J310" i="1" s="1"/>
  <c r="H311" i="1"/>
  <c r="J311" i="1" s="1"/>
  <c r="H312" i="1"/>
  <c r="J312" i="1" s="1"/>
  <c r="H313" i="1"/>
  <c r="J313" i="1" s="1"/>
  <c r="H314" i="1"/>
  <c r="J314" i="1" s="1"/>
  <c r="H315" i="1"/>
  <c r="J315" i="1" s="1"/>
  <c r="H316" i="1"/>
  <c r="J316" i="1" s="1"/>
  <c r="H317" i="1"/>
  <c r="J317" i="1" s="1"/>
  <c r="H318" i="1"/>
  <c r="J318" i="1" s="1"/>
  <c r="H319" i="1"/>
  <c r="J319" i="1" s="1"/>
  <c r="H320" i="1"/>
  <c r="J320" i="1" s="1"/>
  <c r="H321" i="1"/>
  <c r="J321" i="1" s="1"/>
  <c r="H322" i="1"/>
  <c r="J322" i="1" s="1"/>
  <c r="H323" i="1"/>
  <c r="J323" i="1" s="1"/>
  <c r="H324" i="1"/>
  <c r="J324" i="1" s="1"/>
  <c r="H325" i="1"/>
  <c r="J325" i="1" s="1"/>
  <c r="H326" i="1"/>
  <c r="J326" i="1" s="1"/>
  <c r="H327" i="1"/>
  <c r="J327" i="1" s="1"/>
  <c r="H328" i="1"/>
  <c r="J328" i="1" s="1"/>
  <c r="H329" i="1"/>
  <c r="J329" i="1" s="1"/>
  <c r="H330" i="1"/>
  <c r="J330" i="1" s="1"/>
  <c r="H331" i="1"/>
  <c r="J331" i="1" s="1"/>
  <c r="H332" i="1"/>
  <c r="J332" i="1" s="1"/>
  <c r="H333" i="1"/>
  <c r="J333" i="1" s="1"/>
  <c r="H334" i="1"/>
  <c r="J334" i="1" s="1"/>
  <c r="H335" i="1"/>
  <c r="J335" i="1" s="1"/>
  <c r="H336" i="1"/>
  <c r="J336" i="1" s="1"/>
  <c r="H337" i="1"/>
  <c r="J337" i="1" s="1"/>
  <c r="H338" i="1"/>
  <c r="J338" i="1" s="1"/>
  <c r="H339" i="1"/>
  <c r="J339" i="1" s="1"/>
  <c r="H340" i="1"/>
  <c r="J340" i="1" s="1"/>
  <c r="H341" i="1"/>
  <c r="J341" i="1" s="1"/>
  <c r="H342" i="1"/>
  <c r="J342" i="1" s="1"/>
  <c r="H343" i="1"/>
  <c r="J343" i="1" s="1"/>
  <c r="H344" i="1"/>
  <c r="J344" i="1" s="1"/>
  <c r="H345" i="1"/>
  <c r="J345" i="1" s="1"/>
  <c r="H346" i="1"/>
  <c r="J346" i="1" s="1"/>
  <c r="H347" i="1"/>
  <c r="J347" i="1" s="1"/>
  <c r="H348" i="1"/>
  <c r="J348" i="1" s="1"/>
  <c r="H349" i="1"/>
  <c r="J349" i="1" s="1"/>
  <c r="H350" i="1"/>
  <c r="J350" i="1" s="1"/>
  <c r="H351" i="1"/>
  <c r="J351" i="1" s="1"/>
  <c r="H352" i="1"/>
  <c r="J352" i="1" s="1"/>
  <c r="H353" i="1"/>
  <c r="J353" i="1" s="1"/>
  <c r="H354" i="1"/>
  <c r="J354" i="1" s="1"/>
  <c r="H355" i="1"/>
  <c r="J355" i="1" s="1"/>
  <c r="H356" i="1"/>
  <c r="J356" i="1" s="1"/>
  <c r="H357" i="1"/>
  <c r="J357" i="1" s="1"/>
  <c r="H358" i="1"/>
  <c r="J358" i="1" s="1"/>
  <c r="H359" i="1"/>
  <c r="J359" i="1" s="1"/>
  <c r="H360" i="1"/>
  <c r="J360" i="1" s="1"/>
  <c r="H361" i="1"/>
  <c r="J361" i="1" s="1"/>
  <c r="H362" i="1"/>
  <c r="J362" i="1" s="1"/>
  <c r="H363" i="1"/>
  <c r="J363" i="1" s="1"/>
  <c r="H364" i="1"/>
  <c r="J364" i="1" s="1"/>
  <c r="H365" i="1"/>
  <c r="J365" i="1" s="1"/>
  <c r="H366" i="1"/>
  <c r="J366" i="1" s="1"/>
  <c r="H367" i="1"/>
  <c r="J367" i="1" s="1"/>
  <c r="H368" i="1"/>
  <c r="J368" i="1" s="1"/>
  <c r="H369" i="1"/>
  <c r="J369" i="1" s="1"/>
  <c r="H370" i="1"/>
  <c r="J370" i="1" s="1"/>
  <c r="H371" i="1"/>
  <c r="J371" i="1" s="1"/>
  <c r="H372" i="1"/>
  <c r="J372" i="1" s="1"/>
  <c r="H373" i="1"/>
  <c r="J373" i="1" s="1"/>
  <c r="H374" i="1"/>
  <c r="J374" i="1" s="1"/>
  <c r="H375" i="1"/>
  <c r="J375" i="1" s="1"/>
  <c r="H376" i="1"/>
  <c r="J376" i="1" s="1"/>
  <c r="H377" i="1"/>
  <c r="J377" i="1" s="1"/>
  <c r="H378" i="1"/>
  <c r="J378" i="1" s="1"/>
  <c r="H379" i="1"/>
  <c r="J379" i="1" s="1"/>
  <c r="H380" i="1"/>
  <c r="J380" i="1" s="1"/>
  <c r="H381" i="1"/>
  <c r="J381" i="1" s="1"/>
  <c r="H382" i="1"/>
  <c r="J382" i="1" s="1"/>
  <c r="H383" i="1"/>
  <c r="J383" i="1" s="1"/>
  <c r="H384" i="1"/>
  <c r="J384" i="1" s="1"/>
  <c r="H385" i="1"/>
  <c r="J385" i="1" s="1"/>
  <c r="H386" i="1"/>
  <c r="J386" i="1" s="1"/>
  <c r="H387" i="1"/>
  <c r="J387" i="1" s="1"/>
  <c r="H388" i="1"/>
  <c r="H389" i="1"/>
  <c r="J389" i="1" s="1"/>
  <c r="H390" i="1"/>
  <c r="J390" i="1" s="1"/>
  <c r="H391" i="1"/>
  <c r="J391" i="1" s="1"/>
  <c r="H392" i="1"/>
  <c r="J392" i="1" s="1"/>
  <c r="H393" i="1"/>
  <c r="J393" i="1" s="1"/>
  <c r="H394" i="1"/>
  <c r="J394" i="1" s="1"/>
  <c r="H395" i="1"/>
  <c r="J395" i="1" s="1"/>
  <c r="H396" i="1"/>
  <c r="J396" i="1" s="1"/>
  <c r="H397" i="1"/>
  <c r="J397" i="1" s="1"/>
  <c r="H398" i="1"/>
  <c r="J398" i="1" s="1"/>
  <c r="H399" i="1"/>
  <c r="J399" i="1" s="1"/>
  <c r="H400" i="1"/>
  <c r="J400" i="1" s="1"/>
  <c r="H401" i="1"/>
  <c r="J401" i="1" s="1"/>
  <c r="H402" i="1"/>
  <c r="J402" i="1" s="1"/>
  <c r="H403" i="1"/>
  <c r="J403" i="1" s="1"/>
  <c r="H404" i="1"/>
  <c r="J404" i="1" s="1"/>
  <c r="H405" i="1"/>
  <c r="J405" i="1" s="1"/>
  <c r="H406" i="1"/>
  <c r="J406" i="1" s="1"/>
  <c r="H407" i="1"/>
  <c r="J407" i="1" s="1"/>
  <c r="H408" i="1"/>
  <c r="J408" i="1" s="1"/>
  <c r="H409" i="1"/>
  <c r="J409" i="1" s="1"/>
  <c r="H410" i="1"/>
  <c r="J410" i="1" s="1"/>
  <c r="H411" i="1"/>
  <c r="J411" i="1" s="1"/>
  <c r="H412" i="1"/>
  <c r="J412" i="1" s="1"/>
  <c r="H413" i="1"/>
  <c r="J413" i="1" s="1"/>
  <c r="H414" i="1"/>
  <c r="J414" i="1" s="1"/>
  <c r="H415" i="1"/>
  <c r="J415" i="1" s="1"/>
  <c r="H416" i="1"/>
  <c r="J416" i="1" s="1"/>
  <c r="H417" i="1"/>
  <c r="J417" i="1" s="1"/>
  <c r="H418" i="1"/>
  <c r="J418" i="1" s="1"/>
  <c r="H419" i="1"/>
  <c r="J419" i="1" s="1"/>
  <c r="H420" i="1"/>
  <c r="H421" i="1"/>
  <c r="J421" i="1" s="1"/>
  <c r="H422" i="1"/>
  <c r="J422" i="1" s="1"/>
  <c r="H423" i="1"/>
  <c r="J423" i="1" s="1"/>
  <c r="H424" i="1"/>
  <c r="J424" i="1" s="1"/>
  <c r="H425" i="1"/>
  <c r="J425" i="1" s="1"/>
  <c r="H426" i="1"/>
  <c r="J426" i="1" s="1"/>
  <c r="H427" i="1"/>
  <c r="J427" i="1" s="1"/>
  <c r="H428" i="1"/>
  <c r="J428" i="1" s="1"/>
  <c r="H429" i="1"/>
  <c r="J429" i="1" s="1"/>
  <c r="H430" i="1"/>
  <c r="J430" i="1" s="1"/>
  <c r="H431" i="1"/>
  <c r="J431" i="1" s="1"/>
  <c r="H432" i="1"/>
  <c r="J432" i="1" s="1"/>
  <c r="H433" i="1"/>
  <c r="J433" i="1" s="1"/>
  <c r="H434" i="1"/>
  <c r="J434" i="1" s="1"/>
  <c r="H435" i="1"/>
  <c r="J435" i="1" s="1"/>
  <c r="H436" i="1"/>
  <c r="J436" i="1" s="1"/>
  <c r="H437" i="1"/>
  <c r="J437" i="1" s="1"/>
  <c r="H438" i="1"/>
  <c r="J438" i="1" s="1"/>
  <c r="H439" i="1"/>
  <c r="J439" i="1" s="1"/>
  <c r="H440" i="1"/>
  <c r="J440" i="1" s="1"/>
  <c r="H441" i="1"/>
  <c r="J441" i="1" s="1"/>
  <c r="H442" i="1"/>
  <c r="J442" i="1" s="1"/>
  <c r="H443" i="1"/>
  <c r="J443" i="1" s="1"/>
  <c r="H444" i="1"/>
  <c r="J444" i="1" s="1"/>
  <c r="H445" i="1"/>
  <c r="J445" i="1" s="1"/>
  <c r="H446" i="1"/>
  <c r="J446" i="1" s="1"/>
  <c r="H447" i="1"/>
  <c r="J447" i="1" s="1"/>
  <c r="H448" i="1"/>
  <c r="J448" i="1" s="1"/>
  <c r="H449" i="1"/>
  <c r="J449" i="1" s="1"/>
  <c r="H450" i="1"/>
  <c r="J450" i="1" s="1"/>
  <c r="H451" i="1"/>
  <c r="J451" i="1" s="1"/>
  <c r="H452" i="1"/>
  <c r="J452" i="1" s="1"/>
  <c r="H453" i="1"/>
  <c r="J453" i="1" s="1"/>
  <c r="H454" i="1"/>
  <c r="J454" i="1" s="1"/>
  <c r="H455" i="1"/>
  <c r="J455" i="1" s="1"/>
  <c r="H456" i="1"/>
  <c r="J456" i="1" s="1"/>
  <c r="H457" i="1"/>
  <c r="J457" i="1" s="1"/>
  <c r="H458" i="1"/>
  <c r="J458" i="1" s="1"/>
  <c r="H459" i="1"/>
  <c r="J459" i="1" s="1"/>
  <c r="H460" i="1"/>
  <c r="J460" i="1" s="1"/>
  <c r="H461" i="1"/>
  <c r="J461" i="1" s="1"/>
  <c r="H462" i="1"/>
  <c r="J462" i="1" s="1"/>
  <c r="H463" i="1"/>
  <c r="J463" i="1" s="1"/>
  <c r="H464" i="1"/>
  <c r="J464" i="1" s="1"/>
  <c r="H465" i="1"/>
  <c r="J465" i="1" s="1"/>
  <c r="H466" i="1"/>
  <c r="J466" i="1" s="1"/>
  <c r="H467" i="1"/>
  <c r="J467" i="1" s="1"/>
  <c r="H468" i="1"/>
  <c r="J468" i="1" s="1"/>
  <c r="H469" i="1"/>
  <c r="J469" i="1" s="1"/>
  <c r="H470" i="1"/>
  <c r="J470" i="1" s="1"/>
  <c r="H471" i="1"/>
  <c r="J471" i="1" s="1"/>
  <c r="H472" i="1"/>
  <c r="J472" i="1" s="1"/>
  <c r="H473" i="1"/>
  <c r="J473" i="1" s="1"/>
  <c r="H474" i="1"/>
  <c r="J474" i="1" s="1"/>
  <c r="H475" i="1"/>
  <c r="J475" i="1" s="1"/>
  <c r="H476" i="1"/>
  <c r="J476" i="1" s="1"/>
  <c r="H477" i="1"/>
  <c r="J477" i="1" s="1"/>
  <c r="H478" i="1"/>
  <c r="J478" i="1" s="1"/>
  <c r="H479" i="1"/>
  <c r="J479" i="1" s="1"/>
  <c r="H480" i="1"/>
  <c r="J480" i="1" s="1"/>
  <c r="H481" i="1"/>
  <c r="J481" i="1" s="1"/>
  <c r="H482" i="1"/>
  <c r="J482" i="1" s="1"/>
  <c r="H483" i="1"/>
  <c r="J483" i="1" s="1"/>
  <c r="H484" i="1"/>
  <c r="J484" i="1" s="1"/>
  <c r="H485" i="1"/>
  <c r="J485" i="1" s="1"/>
  <c r="H486" i="1"/>
  <c r="J486" i="1" s="1"/>
  <c r="H487" i="1"/>
  <c r="J487" i="1" s="1"/>
  <c r="H488" i="1"/>
  <c r="J488" i="1" s="1"/>
  <c r="H489" i="1"/>
  <c r="J489" i="1" s="1"/>
  <c r="H490" i="1"/>
  <c r="J490" i="1" s="1"/>
  <c r="H491" i="1"/>
  <c r="J491" i="1" s="1"/>
  <c r="H492" i="1"/>
  <c r="J492" i="1" s="1"/>
  <c r="H493" i="1"/>
  <c r="J493" i="1" s="1"/>
  <c r="H494" i="1"/>
  <c r="J494" i="1" s="1"/>
  <c r="H495" i="1"/>
  <c r="J495" i="1" s="1"/>
  <c r="H496" i="1"/>
  <c r="J496" i="1" s="1"/>
  <c r="H497" i="1"/>
  <c r="J497" i="1" s="1"/>
  <c r="H498" i="1"/>
  <c r="J498" i="1" s="1"/>
  <c r="H499" i="1"/>
  <c r="J499" i="1" s="1"/>
  <c r="H500" i="1"/>
  <c r="J500" i="1" s="1"/>
  <c r="H501" i="1"/>
  <c r="J501" i="1" s="1"/>
  <c r="H502" i="1"/>
  <c r="J502" i="1" s="1"/>
  <c r="H503" i="1"/>
  <c r="J503" i="1" s="1"/>
  <c r="H504" i="1"/>
  <c r="J504" i="1" s="1"/>
  <c r="H505" i="1"/>
  <c r="J505" i="1" s="1"/>
  <c r="H506" i="1"/>
  <c r="J506" i="1" s="1"/>
  <c r="H507" i="1"/>
  <c r="J507" i="1" s="1"/>
  <c r="H508" i="1"/>
  <c r="J508" i="1" s="1"/>
  <c r="H509" i="1"/>
  <c r="J509" i="1" s="1"/>
  <c r="H510" i="1"/>
  <c r="J510" i="1" s="1"/>
  <c r="H511" i="1"/>
  <c r="J511" i="1" s="1"/>
  <c r="H512" i="1"/>
  <c r="J512" i="1" s="1"/>
  <c r="H513" i="1"/>
  <c r="J513" i="1" s="1"/>
  <c r="H514" i="1"/>
  <c r="J514" i="1" s="1"/>
  <c r="H515" i="1"/>
  <c r="J515" i="1" s="1"/>
  <c r="H516" i="1"/>
  <c r="J516" i="1" s="1"/>
  <c r="H517" i="1"/>
  <c r="J517" i="1" s="1"/>
  <c r="H518" i="1"/>
  <c r="J518" i="1" s="1"/>
  <c r="H519" i="1"/>
  <c r="J519" i="1" s="1"/>
  <c r="H520" i="1"/>
  <c r="J520" i="1" s="1"/>
  <c r="H521" i="1"/>
  <c r="J521" i="1" s="1"/>
  <c r="H522" i="1"/>
  <c r="J522" i="1" s="1"/>
  <c r="H523" i="1"/>
  <c r="J523" i="1" s="1"/>
  <c r="H524" i="1"/>
  <c r="J524" i="1" s="1"/>
  <c r="H525" i="1"/>
  <c r="J525" i="1" s="1"/>
  <c r="H526" i="1"/>
  <c r="J526" i="1" s="1"/>
  <c r="H527" i="1"/>
  <c r="J527" i="1" s="1"/>
  <c r="H528" i="1"/>
  <c r="J528" i="1" s="1"/>
  <c r="H529" i="1"/>
  <c r="J529" i="1" s="1"/>
  <c r="H530" i="1"/>
  <c r="J530" i="1" s="1"/>
  <c r="H531" i="1"/>
  <c r="J531" i="1" s="1"/>
  <c r="H532" i="1"/>
  <c r="J532" i="1" s="1"/>
  <c r="H533" i="1"/>
  <c r="J533" i="1" s="1"/>
  <c r="H534" i="1"/>
  <c r="J534" i="1" s="1"/>
  <c r="H535" i="1"/>
  <c r="J535" i="1" s="1"/>
  <c r="H536" i="1"/>
  <c r="J536" i="1" s="1"/>
  <c r="H537" i="1"/>
  <c r="J537" i="1" s="1"/>
  <c r="H538" i="1"/>
  <c r="J538" i="1" s="1"/>
  <c r="H539" i="1"/>
  <c r="J539" i="1" s="1"/>
  <c r="H540" i="1"/>
  <c r="J540" i="1" s="1"/>
  <c r="H541" i="1"/>
  <c r="J541" i="1" s="1"/>
  <c r="H542" i="1"/>
  <c r="J542" i="1" s="1"/>
  <c r="H543" i="1"/>
  <c r="J543" i="1" s="1"/>
  <c r="H544" i="1"/>
  <c r="J544" i="1" s="1"/>
  <c r="H545" i="1"/>
  <c r="J545" i="1" s="1"/>
  <c r="H546" i="1"/>
  <c r="J546" i="1" s="1"/>
  <c r="H547" i="1"/>
  <c r="J547" i="1" s="1"/>
  <c r="H548" i="1"/>
  <c r="J548" i="1" s="1"/>
  <c r="H549" i="1"/>
  <c r="J549" i="1" s="1"/>
  <c r="H550" i="1"/>
  <c r="J550" i="1" s="1"/>
  <c r="H551" i="1"/>
  <c r="J551" i="1" s="1"/>
  <c r="H552" i="1"/>
  <c r="J552" i="1" s="1"/>
  <c r="H553" i="1"/>
  <c r="J553" i="1" s="1"/>
  <c r="H554" i="1"/>
  <c r="J554" i="1" s="1"/>
  <c r="H555" i="1"/>
  <c r="J555" i="1" s="1"/>
  <c r="H556" i="1"/>
  <c r="J556" i="1" s="1"/>
  <c r="H557" i="1"/>
  <c r="J557" i="1" s="1"/>
  <c r="H558" i="1"/>
  <c r="J558" i="1" s="1"/>
  <c r="H559" i="1"/>
  <c r="J559" i="1" s="1"/>
  <c r="H560" i="1"/>
  <c r="J560" i="1" s="1"/>
  <c r="H561" i="1"/>
  <c r="J561" i="1" s="1"/>
  <c r="H562" i="1"/>
  <c r="J562" i="1" s="1"/>
  <c r="H563" i="1"/>
  <c r="J563" i="1" s="1"/>
  <c r="H564" i="1"/>
  <c r="J564" i="1" s="1"/>
  <c r="H565" i="1"/>
  <c r="J565" i="1" s="1"/>
  <c r="H566" i="1"/>
  <c r="J566" i="1" s="1"/>
  <c r="H567" i="1"/>
  <c r="J567" i="1" s="1"/>
  <c r="H568" i="1"/>
  <c r="J568" i="1" s="1"/>
  <c r="H569" i="1"/>
  <c r="J569" i="1" s="1"/>
  <c r="H570" i="1"/>
  <c r="J570" i="1" s="1"/>
  <c r="H571" i="1"/>
  <c r="J571" i="1" s="1"/>
  <c r="H572" i="1"/>
  <c r="J572" i="1" s="1"/>
  <c r="H573" i="1"/>
  <c r="J573" i="1" s="1"/>
  <c r="H574" i="1"/>
  <c r="J574" i="1" s="1"/>
  <c r="H575" i="1"/>
  <c r="J575" i="1" s="1"/>
  <c r="H576" i="1"/>
  <c r="J576" i="1" s="1"/>
  <c r="H577" i="1"/>
  <c r="J577" i="1" s="1"/>
  <c r="H578" i="1"/>
  <c r="J578" i="1" s="1"/>
  <c r="H579" i="1"/>
  <c r="J579" i="1" s="1"/>
  <c r="H580" i="1"/>
  <c r="J580" i="1" s="1"/>
  <c r="H581" i="1"/>
  <c r="J581" i="1" s="1"/>
  <c r="H582" i="1"/>
  <c r="J582" i="1" s="1"/>
  <c r="H583" i="1"/>
  <c r="J583" i="1" s="1"/>
  <c r="H584" i="1"/>
  <c r="J584" i="1" s="1"/>
  <c r="H585" i="1"/>
  <c r="J585" i="1" s="1"/>
  <c r="H586" i="1"/>
  <c r="J586" i="1" s="1"/>
  <c r="H587" i="1"/>
  <c r="J587" i="1" s="1"/>
  <c r="H588" i="1"/>
  <c r="J588" i="1" s="1"/>
  <c r="H589" i="1"/>
  <c r="J589" i="1" s="1"/>
  <c r="H590" i="1"/>
  <c r="J590" i="1" s="1"/>
  <c r="H591" i="1"/>
  <c r="J591" i="1" s="1"/>
  <c r="H592" i="1"/>
  <c r="J592" i="1" s="1"/>
  <c r="H593" i="1"/>
  <c r="J593" i="1" s="1"/>
  <c r="H594" i="1"/>
  <c r="J594" i="1" s="1"/>
  <c r="H595" i="1"/>
  <c r="J595" i="1" s="1"/>
  <c r="H596" i="1"/>
  <c r="J596" i="1" s="1"/>
  <c r="H597" i="1"/>
  <c r="J597" i="1" s="1"/>
  <c r="H598" i="1"/>
  <c r="J598" i="1" s="1"/>
  <c r="H599" i="1"/>
  <c r="J599" i="1" s="1"/>
  <c r="H600" i="1"/>
  <c r="J600" i="1" s="1"/>
  <c r="H601" i="1"/>
  <c r="J601" i="1" s="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3" i="1"/>
  <c r="I2" i="1"/>
  <c r="J2" i="1"/>
  <c r="O601" i="1"/>
  <c r="J420"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J388"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J300"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J236"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J168"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J104"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K65" i="1" l="1"/>
  <c r="K89" i="1"/>
  <c r="P89" i="1" s="1"/>
  <c r="K121" i="1"/>
  <c r="P121" i="1" s="1"/>
  <c r="K133" i="1"/>
  <c r="M133" i="1" s="1"/>
  <c r="K161" i="1"/>
  <c r="P161" i="1" s="1"/>
  <c r="K173" i="1"/>
  <c r="P173" i="1" s="1"/>
  <c r="K189" i="1"/>
  <c r="M189" i="1" s="1"/>
  <c r="K205" i="1"/>
  <c r="L205" i="1" s="1"/>
  <c r="N205" i="1" s="1"/>
  <c r="K317" i="1"/>
  <c r="L317" i="1" s="1"/>
  <c r="N317" i="1" s="1"/>
  <c r="K357" i="1"/>
  <c r="P357" i="1" s="1"/>
  <c r="K365" i="1"/>
  <c r="M365" i="1" s="1"/>
  <c r="K409" i="1"/>
  <c r="L409" i="1" s="1"/>
  <c r="N409" i="1" s="1"/>
  <c r="K506" i="1"/>
  <c r="P506" i="1" s="1"/>
  <c r="K554" i="1"/>
  <c r="M554" i="1" s="1"/>
  <c r="K306" i="1"/>
  <c r="M306" i="1" s="1"/>
  <c r="K82" i="1"/>
  <c r="L82" i="1" s="1"/>
  <c r="N82" i="1" s="1"/>
  <c r="K201" i="1"/>
  <c r="L201" i="1" s="1"/>
  <c r="N201" i="1" s="1"/>
  <c r="K9" i="1"/>
  <c r="L9" i="1" s="1"/>
  <c r="N9" i="1" s="1"/>
  <c r="K21" i="1"/>
  <c r="L21" i="1" s="1"/>
  <c r="N21" i="1" s="1"/>
  <c r="K253" i="1"/>
  <c r="L253" i="1" s="1"/>
  <c r="N253" i="1" s="1"/>
  <c r="K529" i="1"/>
  <c r="L529" i="1" s="1"/>
  <c r="N529" i="1" s="1"/>
  <c r="K329" i="1"/>
  <c r="L329" i="1" s="1"/>
  <c r="N329" i="1" s="1"/>
  <c r="K601" i="1"/>
  <c r="L601" i="1" s="1"/>
  <c r="N601" i="1" s="1"/>
  <c r="K577" i="1"/>
  <c r="P577" i="1" s="1"/>
  <c r="K517" i="1"/>
  <c r="P517" i="1" s="1"/>
  <c r="K370" i="1"/>
  <c r="P370" i="1" s="1"/>
  <c r="K190" i="1"/>
  <c r="P190" i="1" s="1"/>
  <c r="K538" i="1"/>
  <c r="M538" i="1" s="1"/>
  <c r="K174" i="1"/>
  <c r="P174" i="1" s="1"/>
  <c r="K574" i="1"/>
  <c r="L574" i="1" s="1"/>
  <c r="N574" i="1" s="1"/>
  <c r="K389" i="1"/>
  <c r="P389" i="1" s="1"/>
  <c r="K290" i="1"/>
  <c r="M290" i="1" s="1"/>
  <c r="K393" i="1"/>
  <c r="L393" i="1" s="1"/>
  <c r="N393" i="1" s="1"/>
  <c r="K269" i="1"/>
  <c r="L269" i="1" s="1"/>
  <c r="N269" i="1" s="1"/>
  <c r="K341" i="1"/>
  <c r="M341" i="1" s="1"/>
  <c r="K401" i="1"/>
  <c r="M401" i="1" s="1"/>
  <c r="K374" i="1"/>
  <c r="L374" i="1" s="1"/>
  <c r="N374" i="1" s="1"/>
  <c r="K586" i="1"/>
  <c r="M586" i="1" s="1"/>
  <c r="K270" i="1"/>
  <c r="M270" i="1" s="1"/>
  <c r="K29" i="1"/>
  <c r="L29" i="1" s="1"/>
  <c r="N29" i="1" s="1"/>
  <c r="K497" i="1"/>
  <c r="L497" i="1" s="1"/>
  <c r="N497" i="1" s="1"/>
  <c r="K408" i="1"/>
  <c r="P408" i="1" s="1"/>
  <c r="K572" i="1"/>
  <c r="L572" i="1" s="1"/>
  <c r="N572" i="1" s="1"/>
  <c r="K599" i="1"/>
  <c r="L599" i="1" s="1"/>
  <c r="N599" i="1" s="1"/>
  <c r="K595" i="1"/>
  <c r="L595" i="1" s="1"/>
  <c r="N595" i="1" s="1"/>
  <c r="K591" i="1"/>
  <c r="L591" i="1" s="1"/>
  <c r="N591" i="1" s="1"/>
  <c r="K587" i="1"/>
  <c r="L587" i="1" s="1"/>
  <c r="N587" i="1" s="1"/>
  <c r="K583" i="1"/>
  <c r="P583" i="1" s="1"/>
  <c r="K579" i="1"/>
  <c r="L579" i="1" s="1"/>
  <c r="N579" i="1" s="1"/>
  <c r="K575" i="1"/>
  <c r="P575" i="1" s="1"/>
  <c r="K571" i="1"/>
  <c r="M571" i="1" s="1"/>
  <c r="K567" i="1"/>
  <c r="M567" i="1" s="1"/>
  <c r="K563" i="1"/>
  <c r="M563" i="1" s="1"/>
  <c r="K559" i="1"/>
  <c r="M559" i="1" s="1"/>
  <c r="K555" i="1"/>
  <c r="P555" i="1" s="1"/>
  <c r="K551" i="1"/>
  <c r="M551" i="1" s="1"/>
  <c r="K547" i="1"/>
  <c r="M547" i="1" s="1"/>
  <c r="K543" i="1"/>
  <c r="P543" i="1" s="1"/>
  <c r="K539" i="1"/>
  <c r="P539" i="1" s="1"/>
  <c r="K535" i="1"/>
  <c r="M535" i="1" s="1"/>
  <c r="K531" i="1"/>
  <c r="P531" i="1" s="1"/>
  <c r="K527" i="1"/>
  <c r="M527" i="1" s="1"/>
  <c r="K523" i="1"/>
  <c r="M523" i="1" s="1"/>
  <c r="K519" i="1"/>
  <c r="M519" i="1" s="1"/>
  <c r="K515" i="1"/>
  <c r="M515" i="1" s="1"/>
  <c r="K511" i="1"/>
  <c r="L511" i="1" s="1"/>
  <c r="N511" i="1" s="1"/>
  <c r="K507" i="1"/>
  <c r="L507" i="1" s="1"/>
  <c r="N507" i="1" s="1"/>
  <c r="K503" i="1"/>
  <c r="L503" i="1" s="1"/>
  <c r="N503" i="1" s="1"/>
  <c r="K499" i="1"/>
  <c r="M499" i="1" s="1"/>
  <c r="K495" i="1"/>
  <c r="L495" i="1" s="1"/>
  <c r="N495" i="1" s="1"/>
  <c r="K491" i="1"/>
  <c r="M491" i="1" s="1"/>
  <c r="K487" i="1"/>
  <c r="M487" i="1" s="1"/>
  <c r="K483" i="1"/>
  <c r="L483" i="1" s="1"/>
  <c r="N483" i="1" s="1"/>
  <c r="K479" i="1"/>
  <c r="L479" i="1" s="1"/>
  <c r="N479" i="1" s="1"/>
  <c r="K475" i="1"/>
  <c r="P475" i="1" s="1"/>
  <c r="K471" i="1"/>
  <c r="P471" i="1" s="1"/>
  <c r="K467" i="1"/>
  <c r="M467" i="1" s="1"/>
  <c r="K463" i="1"/>
  <c r="L463" i="1" s="1"/>
  <c r="N463" i="1" s="1"/>
  <c r="K459" i="1"/>
  <c r="M459" i="1" s="1"/>
  <c r="K455" i="1"/>
  <c r="M455" i="1" s="1"/>
  <c r="K451" i="1"/>
  <c r="P451" i="1" s="1"/>
  <c r="K447" i="1"/>
  <c r="L447" i="1" s="1"/>
  <c r="N447" i="1" s="1"/>
  <c r="K443" i="1"/>
  <c r="L443" i="1" s="1"/>
  <c r="N443" i="1" s="1"/>
  <c r="K439" i="1"/>
  <c r="L439" i="1" s="1"/>
  <c r="N439" i="1" s="1"/>
  <c r="K435" i="1"/>
  <c r="P435" i="1" s="1"/>
  <c r="K431" i="1"/>
  <c r="M431" i="1" s="1"/>
  <c r="K427" i="1"/>
  <c r="M427" i="1" s="1"/>
  <c r="K423" i="1"/>
  <c r="P423" i="1" s="1"/>
  <c r="K419" i="1"/>
  <c r="M419" i="1" s="1"/>
  <c r="K415" i="1"/>
  <c r="P415" i="1" s="1"/>
  <c r="K411" i="1"/>
  <c r="L411" i="1" s="1"/>
  <c r="N411" i="1" s="1"/>
  <c r="K407" i="1"/>
  <c r="L407" i="1" s="1"/>
  <c r="N407" i="1" s="1"/>
  <c r="K403" i="1"/>
  <c r="P403" i="1" s="1"/>
  <c r="K399" i="1"/>
  <c r="P399" i="1" s="1"/>
  <c r="K395" i="1"/>
  <c r="M395" i="1" s="1"/>
  <c r="K391" i="1"/>
  <c r="P391" i="1" s="1"/>
  <c r="K387" i="1"/>
  <c r="M387" i="1" s="1"/>
  <c r="K383" i="1"/>
  <c r="M383" i="1" s="1"/>
  <c r="K379" i="1"/>
  <c r="M379" i="1" s="1"/>
  <c r="K375" i="1"/>
  <c r="P375" i="1" s="1"/>
  <c r="K371" i="1"/>
  <c r="M371" i="1" s="1"/>
  <c r="K367" i="1"/>
  <c r="L367" i="1" s="1"/>
  <c r="N367" i="1" s="1"/>
  <c r="K363" i="1"/>
  <c r="M363" i="1" s="1"/>
  <c r="K359" i="1"/>
  <c r="P359" i="1" s="1"/>
  <c r="K355" i="1"/>
  <c r="M355" i="1" s="1"/>
  <c r="K351" i="1"/>
  <c r="M351" i="1" s="1"/>
  <c r="K347" i="1"/>
  <c r="P347" i="1" s="1"/>
  <c r="K343" i="1"/>
  <c r="L343" i="1" s="1"/>
  <c r="N343" i="1" s="1"/>
  <c r="K339" i="1"/>
  <c r="M339" i="1" s="1"/>
  <c r="K335" i="1"/>
  <c r="P335" i="1" s="1"/>
  <c r="K331" i="1"/>
  <c r="P331" i="1" s="1"/>
  <c r="K327" i="1"/>
  <c r="M327" i="1" s="1"/>
  <c r="E9" i="1"/>
  <c r="K437" i="1"/>
  <c r="P437" i="1" s="1"/>
  <c r="K481" i="1"/>
  <c r="P481" i="1" s="1"/>
  <c r="K533" i="1"/>
  <c r="M533" i="1" s="1"/>
  <c r="K545" i="1"/>
  <c r="L545" i="1" s="1"/>
  <c r="N545" i="1" s="1"/>
  <c r="K549" i="1"/>
  <c r="P549" i="1" s="1"/>
  <c r="K561" i="1"/>
  <c r="P561" i="1" s="1"/>
  <c r="K457" i="1"/>
  <c r="M457" i="1" s="1"/>
  <c r="K525" i="1"/>
  <c r="M525" i="1" s="1"/>
  <c r="K323" i="1"/>
  <c r="M323" i="1" s="1"/>
  <c r="K500" i="1"/>
  <c r="L500" i="1" s="1"/>
  <c r="N500" i="1" s="1"/>
  <c r="K546" i="1"/>
  <c r="M546" i="1" s="1"/>
  <c r="K458" i="1"/>
  <c r="P458" i="1" s="1"/>
  <c r="K442" i="1"/>
  <c r="P442" i="1" s="1"/>
  <c r="K410" i="1"/>
  <c r="M410" i="1" s="1"/>
  <c r="K394" i="1"/>
  <c r="M394" i="1" s="1"/>
  <c r="K476" i="1"/>
  <c r="M476" i="1" s="1"/>
  <c r="K573" i="1"/>
  <c r="P573" i="1" s="1"/>
  <c r="K493" i="1"/>
  <c r="P493" i="1" s="1"/>
  <c r="K513" i="1"/>
  <c r="P513" i="1" s="1"/>
  <c r="K485" i="1"/>
  <c r="M485" i="1" s="1"/>
  <c r="K246" i="1"/>
  <c r="P246" i="1" s="1"/>
  <c r="K229" i="1"/>
  <c r="L229" i="1" s="1"/>
  <c r="N229" i="1" s="1"/>
  <c r="K37" i="1"/>
  <c r="L37" i="1" s="1"/>
  <c r="N37" i="1" s="1"/>
  <c r="K61" i="1"/>
  <c r="L61" i="1" s="1"/>
  <c r="N61" i="1" s="1"/>
  <c r="K85" i="1"/>
  <c r="L85" i="1" s="1"/>
  <c r="N85" i="1" s="1"/>
  <c r="K125" i="1"/>
  <c r="P125" i="1" s="1"/>
  <c r="K450" i="1"/>
  <c r="L450" i="1" s="1"/>
  <c r="N450" i="1" s="1"/>
  <c r="K406" i="1"/>
  <c r="M406" i="1" s="1"/>
  <c r="K137" i="1"/>
  <c r="M137" i="1" s="1"/>
  <c r="K157" i="1"/>
  <c r="P157" i="1" s="1"/>
  <c r="K197" i="1"/>
  <c r="L197" i="1" s="1"/>
  <c r="N197" i="1" s="1"/>
  <c r="K225" i="1"/>
  <c r="M225" i="1" s="1"/>
  <c r="K293" i="1"/>
  <c r="L293" i="1" s="1"/>
  <c r="N293" i="1" s="1"/>
  <c r="K337" i="1"/>
  <c r="P337" i="1" s="1"/>
  <c r="K381" i="1"/>
  <c r="L381" i="1" s="1"/>
  <c r="N381" i="1" s="1"/>
  <c r="K217" i="1"/>
  <c r="L217" i="1" s="1"/>
  <c r="N217" i="1" s="1"/>
  <c r="K33" i="1"/>
  <c r="M33" i="1" s="1"/>
  <c r="K57" i="1"/>
  <c r="L57" i="1" s="1"/>
  <c r="N57" i="1" s="1"/>
  <c r="K77" i="1"/>
  <c r="L77" i="1" s="1"/>
  <c r="N77" i="1" s="1"/>
  <c r="K109" i="1"/>
  <c r="L109" i="1" s="1"/>
  <c r="N109" i="1" s="1"/>
  <c r="K141" i="1"/>
  <c r="P141" i="1" s="1"/>
  <c r="K169" i="1"/>
  <c r="M169" i="1" s="1"/>
  <c r="K305" i="1"/>
  <c r="M305" i="1" s="1"/>
  <c r="K81" i="1"/>
  <c r="M81" i="1" s="1"/>
  <c r="K281" i="1"/>
  <c r="M281" i="1" s="1"/>
  <c r="K593" i="1"/>
  <c r="M593" i="1" s="1"/>
  <c r="K540" i="1"/>
  <c r="L540" i="1" s="1"/>
  <c r="N540" i="1" s="1"/>
  <c r="K319" i="1"/>
  <c r="L319" i="1" s="1"/>
  <c r="N319" i="1" s="1"/>
  <c r="K315" i="1"/>
  <c r="P315" i="1" s="1"/>
  <c r="K311" i="1"/>
  <c r="P311" i="1" s="1"/>
  <c r="K307" i="1"/>
  <c r="L307" i="1" s="1"/>
  <c r="N307" i="1" s="1"/>
  <c r="K303" i="1"/>
  <c r="M303" i="1" s="1"/>
  <c r="K299" i="1"/>
  <c r="L299" i="1" s="1"/>
  <c r="N299" i="1" s="1"/>
  <c r="K295" i="1"/>
  <c r="L295" i="1" s="1"/>
  <c r="N295" i="1" s="1"/>
  <c r="K291" i="1"/>
  <c r="M291" i="1" s="1"/>
  <c r="K287" i="1"/>
  <c r="L287" i="1" s="1"/>
  <c r="N287" i="1" s="1"/>
  <c r="K283" i="1"/>
  <c r="M283" i="1" s="1"/>
  <c r="K279" i="1"/>
  <c r="P279" i="1" s="1"/>
  <c r="K275" i="1"/>
  <c r="P275" i="1" s="1"/>
  <c r="K271" i="1"/>
  <c r="P271" i="1" s="1"/>
  <c r="K267" i="1"/>
  <c r="P267" i="1" s="1"/>
  <c r="K263" i="1"/>
  <c r="M263" i="1" s="1"/>
  <c r="K259" i="1"/>
  <c r="L259" i="1" s="1"/>
  <c r="N259" i="1" s="1"/>
  <c r="K193" i="1"/>
  <c r="M193" i="1" s="1"/>
  <c r="K578" i="1"/>
  <c r="M578" i="1" s="1"/>
  <c r="K570" i="1"/>
  <c r="M570" i="1" s="1"/>
  <c r="K558" i="1"/>
  <c r="P558" i="1" s="1"/>
  <c r="K297" i="1"/>
  <c r="P297" i="1" s="1"/>
  <c r="K45" i="1"/>
  <c r="L45" i="1" s="1"/>
  <c r="N45" i="1" s="1"/>
  <c r="K69" i="1"/>
  <c r="L69" i="1" s="1"/>
  <c r="N69" i="1" s="1"/>
  <c r="K93" i="1"/>
  <c r="L93" i="1" s="1"/>
  <c r="N93" i="1" s="1"/>
  <c r="K129" i="1"/>
  <c r="L129" i="1" s="1"/>
  <c r="N129" i="1" s="1"/>
  <c r="K145" i="1"/>
  <c r="M145" i="1" s="1"/>
  <c r="K177" i="1"/>
  <c r="P177" i="1" s="1"/>
  <c r="K209" i="1"/>
  <c r="P209" i="1" s="1"/>
  <c r="K241" i="1"/>
  <c r="P241" i="1" s="1"/>
  <c r="K257" i="1"/>
  <c r="L257" i="1" s="1"/>
  <c r="N257" i="1" s="1"/>
  <c r="K273" i="1"/>
  <c r="L273" i="1" s="1"/>
  <c r="N273" i="1" s="1"/>
  <c r="K321" i="1"/>
  <c r="P321" i="1" s="1"/>
  <c r="K353" i="1"/>
  <c r="P353" i="1" s="1"/>
  <c r="K425" i="1"/>
  <c r="L425" i="1" s="1"/>
  <c r="N425" i="1" s="1"/>
  <c r="K17" i="1"/>
  <c r="L17" i="1" s="1"/>
  <c r="N17" i="1" s="1"/>
  <c r="K165" i="1"/>
  <c r="P165" i="1" s="1"/>
  <c r="K49" i="1"/>
  <c r="L49" i="1" s="1"/>
  <c r="N49" i="1" s="1"/>
  <c r="K73" i="1"/>
  <c r="L73" i="1" s="1"/>
  <c r="N73" i="1" s="1"/>
  <c r="K105" i="1"/>
  <c r="P105" i="1" s="1"/>
  <c r="K153" i="1"/>
  <c r="P153" i="1" s="1"/>
  <c r="K185" i="1"/>
  <c r="L185" i="1" s="1"/>
  <c r="N185" i="1" s="1"/>
  <c r="K213" i="1"/>
  <c r="P213" i="1" s="1"/>
  <c r="K245" i="1"/>
  <c r="M245" i="1" s="1"/>
  <c r="K261" i="1"/>
  <c r="P261" i="1" s="1"/>
  <c r="K285" i="1"/>
  <c r="M285" i="1" s="1"/>
  <c r="K325" i="1"/>
  <c r="M325" i="1" s="1"/>
  <c r="K377" i="1"/>
  <c r="M377" i="1" s="1"/>
  <c r="K461" i="1"/>
  <c r="M461" i="1" s="1"/>
  <c r="K149" i="1"/>
  <c r="L149" i="1" s="1"/>
  <c r="N149" i="1" s="1"/>
  <c r="K537" i="1"/>
  <c r="P537" i="1" s="1"/>
  <c r="K87" i="1"/>
  <c r="L87" i="1" s="1"/>
  <c r="N87" i="1" s="1"/>
  <c r="L153" i="1"/>
  <c r="N153" i="1" s="1"/>
  <c r="K589" i="1"/>
  <c r="P589" i="1" s="1"/>
  <c r="K585" i="1"/>
  <c r="M585" i="1" s="1"/>
  <c r="K581" i="1"/>
  <c r="M581" i="1" s="1"/>
  <c r="K509" i="1"/>
  <c r="P509" i="1" s="1"/>
  <c r="K501" i="1"/>
  <c r="P501" i="1" s="1"/>
  <c r="K348" i="1"/>
  <c r="M348" i="1" s="1"/>
  <c r="K4" i="1"/>
  <c r="M4" i="1" s="1"/>
  <c r="K188" i="1"/>
  <c r="M188" i="1" s="1"/>
  <c r="K208" i="1"/>
  <c r="P208" i="1" s="1"/>
  <c r="K328" i="1"/>
  <c r="L328" i="1" s="1"/>
  <c r="N328" i="1" s="1"/>
  <c r="K413" i="1"/>
  <c r="P413" i="1" s="1"/>
  <c r="K220" i="1"/>
  <c r="M220" i="1" s="1"/>
  <c r="K522" i="1"/>
  <c r="M522" i="1" s="1"/>
  <c r="K474" i="1"/>
  <c r="L474" i="1" s="1"/>
  <c r="N474" i="1" s="1"/>
  <c r="K521" i="1"/>
  <c r="L521" i="1" s="1"/>
  <c r="N521" i="1" s="1"/>
  <c r="K512" i="1"/>
  <c r="M512" i="1" s="1"/>
  <c r="K255" i="1"/>
  <c r="L255" i="1" s="1"/>
  <c r="N255" i="1" s="1"/>
  <c r="K251" i="1"/>
  <c r="L251" i="1" s="1"/>
  <c r="N251" i="1" s="1"/>
  <c r="K247" i="1"/>
  <c r="L247" i="1" s="1"/>
  <c r="N247" i="1" s="1"/>
  <c r="K243" i="1"/>
  <c r="M243" i="1" s="1"/>
  <c r="K239" i="1"/>
  <c r="P239" i="1" s="1"/>
  <c r="K235" i="1"/>
  <c r="L235" i="1" s="1"/>
  <c r="N235" i="1" s="1"/>
  <c r="K231" i="1"/>
  <c r="P231" i="1" s="1"/>
  <c r="K227" i="1"/>
  <c r="L227" i="1" s="1"/>
  <c r="N227" i="1" s="1"/>
  <c r="K223" i="1"/>
  <c r="P223" i="1" s="1"/>
  <c r="K219" i="1"/>
  <c r="L219" i="1" s="1"/>
  <c r="N219" i="1" s="1"/>
  <c r="K215" i="1"/>
  <c r="P215" i="1" s="1"/>
  <c r="K211" i="1"/>
  <c r="P211" i="1" s="1"/>
  <c r="K488" i="1"/>
  <c r="M488" i="1" s="1"/>
  <c r="K446" i="1"/>
  <c r="L446" i="1" s="1"/>
  <c r="N446" i="1" s="1"/>
  <c r="K453" i="1"/>
  <c r="M453" i="1" s="1"/>
  <c r="K346" i="1"/>
  <c r="L346" i="1" s="1"/>
  <c r="N346" i="1" s="1"/>
  <c r="K462" i="1"/>
  <c r="M462" i="1" s="1"/>
  <c r="K466" i="1"/>
  <c r="M466" i="1" s="1"/>
  <c r="K358" i="1"/>
  <c r="P358" i="1" s="1"/>
  <c r="M161" i="1"/>
  <c r="K340" i="1"/>
  <c r="L340" i="1" s="1"/>
  <c r="N340" i="1" s="1"/>
  <c r="K380" i="1"/>
  <c r="P380" i="1" s="1"/>
  <c r="K392" i="1"/>
  <c r="L392" i="1" s="1"/>
  <c r="N392" i="1" s="1"/>
  <c r="K420" i="1"/>
  <c r="M420" i="1" s="1"/>
  <c r="K452" i="1"/>
  <c r="M452" i="1" s="1"/>
  <c r="K36" i="1"/>
  <c r="M36" i="1" s="1"/>
  <c r="K64" i="1"/>
  <c r="P64" i="1" s="1"/>
  <c r="K92" i="1"/>
  <c r="P92" i="1" s="1"/>
  <c r="K108" i="1"/>
  <c r="P108" i="1" s="1"/>
  <c r="K124" i="1"/>
  <c r="M124" i="1" s="1"/>
  <c r="K140" i="1"/>
  <c r="L140" i="1" s="1"/>
  <c r="N140" i="1" s="1"/>
  <c r="K152" i="1"/>
  <c r="P152" i="1" s="1"/>
  <c r="K168" i="1"/>
  <c r="M168" i="1" s="1"/>
  <c r="K264" i="1"/>
  <c r="L264" i="1" s="1"/>
  <c r="N264" i="1" s="1"/>
  <c r="K280" i="1"/>
  <c r="M280" i="1" s="1"/>
  <c r="K292" i="1"/>
  <c r="L292" i="1" s="1"/>
  <c r="N292" i="1" s="1"/>
  <c r="K308" i="1"/>
  <c r="P308" i="1" s="1"/>
  <c r="K324" i="1"/>
  <c r="L324" i="1" s="1"/>
  <c r="N324" i="1" s="1"/>
  <c r="K344" i="1"/>
  <c r="P344" i="1" s="1"/>
  <c r="K360" i="1"/>
  <c r="M360" i="1" s="1"/>
  <c r="K400" i="1"/>
  <c r="M400" i="1" s="1"/>
  <c r="K428" i="1"/>
  <c r="M428" i="1" s="1"/>
  <c r="K468" i="1"/>
  <c r="M468" i="1" s="1"/>
  <c r="K504" i="1"/>
  <c r="L504" i="1" s="1"/>
  <c r="N504" i="1" s="1"/>
  <c r="K516" i="1"/>
  <c r="L516" i="1" s="1"/>
  <c r="N516" i="1" s="1"/>
  <c r="P317" i="1"/>
  <c r="K97" i="1"/>
  <c r="M97" i="1" s="1"/>
  <c r="K564" i="1"/>
  <c r="M564" i="1" s="1"/>
  <c r="K207" i="1"/>
  <c r="P207" i="1" s="1"/>
  <c r="K203" i="1"/>
  <c r="L203" i="1" s="1"/>
  <c r="N203" i="1" s="1"/>
  <c r="K199" i="1"/>
  <c r="P199" i="1" s="1"/>
  <c r="K195" i="1"/>
  <c r="M195" i="1" s="1"/>
  <c r="K191" i="1"/>
  <c r="M191" i="1" s="1"/>
  <c r="K187" i="1"/>
  <c r="P187" i="1" s="1"/>
  <c r="K183" i="1"/>
  <c r="M183" i="1" s="1"/>
  <c r="K179" i="1"/>
  <c r="M179" i="1" s="1"/>
  <c r="K175" i="1"/>
  <c r="L175" i="1" s="1"/>
  <c r="N175" i="1" s="1"/>
  <c r="K171" i="1"/>
  <c r="P171" i="1" s="1"/>
  <c r="K167" i="1"/>
  <c r="M167" i="1" s="1"/>
  <c r="K163" i="1"/>
  <c r="M163" i="1" s="1"/>
  <c r="K159" i="1"/>
  <c r="M159" i="1" s="1"/>
  <c r="K155" i="1"/>
  <c r="L155" i="1" s="1"/>
  <c r="N155" i="1" s="1"/>
  <c r="K151" i="1"/>
  <c r="P151" i="1" s="1"/>
  <c r="K46" i="1"/>
  <c r="M46" i="1" s="1"/>
  <c r="K62" i="1"/>
  <c r="M62" i="1" s="1"/>
  <c r="K94" i="1"/>
  <c r="P94" i="1" s="1"/>
  <c r="K147" i="1"/>
  <c r="M147" i="1" s="1"/>
  <c r="K143" i="1"/>
  <c r="L143" i="1" s="1"/>
  <c r="N143" i="1" s="1"/>
  <c r="K139" i="1"/>
  <c r="M139" i="1" s="1"/>
  <c r="K135" i="1"/>
  <c r="L135" i="1" s="1"/>
  <c r="N135" i="1" s="1"/>
  <c r="K131" i="1"/>
  <c r="M131" i="1" s="1"/>
  <c r="K127" i="1"/>
  <c r="M127" i="1" s="1"/>
  <c r="K123" i="1"/>
  <c r="M123" i="1" s="1"/>
  <c r="K119" i="1"/>
  <c r="P119" i="1" s="1"/>
  <c r="K115" i="1"/>
  <c r="L115" i="1" s="1"/>
  <c r="N115" i="1" s="1"/>
  <c r="K111" i="1"/>
  <c r="P111" i="1" s="1"/>
  <c r="K107" i="1"/>
  <c r="P107" i="1" s="1"/>
  <c r="K103" i="1"/>
  <c r="M103" i="1" s="1"/>
  <c r="K99" i="1"/>
  <c r="P99" i="1" s="1"/>
  <c r="K95" i="1"/>
  <c r="P95" i="1" s="1"/>
  <c r="K91" i="1"/>
  <c r="L91" i="1" s="1"/>
  <c r="N91" i="1" s="1"/>
  <c r="K83" i="1"/>
  <c r="L83" i="1" s="1"/>
  <c r="N83" i="1" s="1"/>
  <c r="K79" i="1"/>
  <c r="L79" i="1" s="1"/>
  <c r="N79" i="1" s="1"/>
  <c r="K75" i="1"/>
  <c r="P75" i="1" s="1"/>
  <c r="K71" i="1"/>
  <c r="L71" i="1" s="1"/>
  <c r="N71" i="1" s="1"/>
  <c r="K67" i="1"/>
  <c r="P67" i="1" s="1"/>
  <c r="K63" i="1"/>
  <c r="L63" i="1" s="1"/>
  <c r="N63" i="1" s="1"/>
  <c r="K59" i="1"/>
  <c r="L59" i="1" s="1"/>
  <c r="N59" i="1" s="1"/>
  <c r="K55" i="1"/>
  <c r="P55" i="1" s="1"/>
  <c r="K51" i="1"/>
  <c r="M51" i="1" s="1"/>
  <c r="K47" i="1"/>
  <c r="L47" i="1" s="1"/>
  <c r="N47" i="1" s="1"/>
  <c r="K43" i="1"/>
  <c r="L43" i="1" s="1"/>
  <c r="N43" i="1" s="1"/>
  <c r="K39" i="1"/>
  <c r="L39" i="1" s="1"/>
  <c r="N39" i="1" s="1"/>
  <c r="K35" i="1"/>
  <c r="L35" i="1" s="1"/>
  <c r="N35" i="1" s="1"/>
  <c r="K31" i="1"/>
  <c r="L31" i="1" s="1"/>
  <c r="N31" i="1" s="1"/>
  <c r="K27" i="1"/>
  <c r="M27" i="1" s="1"/>
  <c r="K23" i="1"/>
  <c r="L23" i="1" s="1"/>
  <c r="N23" i="1" s="1"/>
  <c r="K19" i="1"/>
  <c r="M19" i="1" s="1"/>
  <c r="K15" i="1"/>
  <c r="L15" i="1" s="1"/>
  <c r="N15" i="1" s="1"/>
  <c r="K11" i="1"/>
  <c r="L11" i="1" s="1"/>
  <c r="N11" i="1" s="1"/>
  <c r="K7" i="1"/>
  <c r="L7" i="1" s="1"/>
  <c r="N7" i="1" s="1"/>
  <c r="L89" i="1"/>
  <c r="N89" i="1" s="1"/>
  <c r="K160" i="1"/>
  <c r="L160" i="1" s="1"/>
  <c r="N160" i="1" s="1"/>
  <c r="K176" i="1"/>
  <c r="L176" i="1" s="1"/>
  <c r="N176" i="1" s="1"/>
  <c r="K300" i="1"/>
  <c r="P300" i="1" s="1"/>
  <c r="K332" i="1"/>
  <c r="P332" i="1" s="1"/>
  <c r="K388" i="1"/>
  <c r="M388" i="1" s="1"/>
  <c r="K196" i="1"/>
  <c r="P196" i="1" s="1"/>
  <c r="K212" i="1"/>
  <c r="M212" i="1" s="1"/>
  <c r="K368" i="1"/>
  <c r="L368" i="1" s="1"/>
  <c r="N368" i="1" s="1"/>
  <c r="L161" i="1"/>
  <c r="N161" i="1" s="1"/>
  <c r="G3" i="1"/>
  <c r="G4" i="1" s="1"/>
  <c r="G5" i="1" s="1"/>
  <c r="G6" i="1" s="1"/>
  <c r="G7" i="1" s="1"/>
  <c r="G8" i="1" s="1"/>
  <c r="G9" i="1" s="1"/>
  <c r="G10" i="1" s="1"/>
  <c r="G11" i="1" s="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G147" i="1" s="1"/>
  <c r="G148" i="1" s="1"/>
  <c r="G149" i="1" s="1"/>
  <c r="G150" i="1" s="1"/>
  <c r="G151" i="1" s="1"/>
  <c r="G152" i="1" s="1"/>
  <c r="G153" i="1" s="1"/>
  <c r="G154" i="1" s="1"/>
  <c r="G155" i="1" s="1"/>
  <c r="G156" i="1" s="1"/>
  <c r="G157" i="1" s="1"/>
  <c r="G158" i="1" s="1"/>
  <c r="G159" i="1" s="1"/>
  <c r="G160" i="1" s="1"/>
  <c r="G161" i="1" s="1"/>
  <c r="G162" i="1" s="1"/>
  <c r="G163" i="1" s="1"/>
  <c r="G164" i="1" s="1"/>
  <c r="G165" i="1" s="1"/>
  <c r="G166" i="1" s="1"/>
  <c r="G167" i="1" s="1"/>
  <c r="G168" i="1" s="1"/>
  <c r="G169" i="1" s="1"/>
  <c r="G170" i="1" s="1"/>
  <c r="G171" i="1" s="1"/>
  <c r="G172" i="1" s="1"/>
  <c r="G173" i="1" s="1"/>
  <c r="G174" i="1" s="1"/>
  <c r="G175" i="1" s="1"/>
  <c r="G176" i="1" s="1"/>
  <c r="G177" i="1" s="1"/>
  <c r="G178" i="1" s="1"/>
  <c r="G179" i="1" s="1"/>
  <c r="G180" i="1" s="1"/>
  <c r="G181" i="1" s="1"/>
  <c r="G182" i="1" s="1"/>
  <c r="G183" i="1" s="1"/>
  <c r="G184" i="1" s="1"/>
  <c r="G185" i="1" s="1"/>
  <c r="G186" i="1" s="1"/>
  <c r="G187" i="1" s="1"/>
  <c r="G188" i="1" s="1"/>
  <c r="G189" i="1" s="1"/>
  <c r="G190" i="1" s="1"/>
  <c r="G191" i="1" s="1"/>
  <c r="G192" i="1" s="1"/>
  <c r="G193" i="1" s="1"/>
  <c r="G194" i="1" s="1"/>
  <c r="G195" i="1" s="1"/>
  <c r="G196" i="1" s="1"/>
  <c r="G197" i="1" s="1"/>
  <c r="G198" i="1" s="1"/>
  <c r="G199" i="1" s="1"/>
  <c r="G200" i="1" s="1"/>
  <c r="G201" i="1" s="1"/>
  <c r="G202" i="1" s="1"/>
  <c r="G203" i="1" s="1"/>
  <c r="G204" i="1" s="1"/>
  <c r="G205" i="1" s="1"/>
  <c r="G206" i="1" s="1"/>
  <c r="G207" i="1" s="1"/>
  <c r="G208" i="1" s="1"/>
  <c r="G209" i="1" s="1"/>
  <c r="G210" i="1" s="1"/>
  <c r="G211" i="1" s="1"/>
  <c r="G212" i="1" s="1"/>
  <c r="G213" i="1" s="1"/>
  <c r="G214" i="1" s="1"/>
  <c r="G215" i="1" s="1"/>
  <c r="G216" i="1" s="1"/>
  <c r="G217" i="1" s="1"/>
  <c r="G218" i="1" s="1"/>
  <c r="G219" i="1" s="1"/>
  <c r="G220" i="1" s="1"/>
  <c r="G221" i="1" s="1"/>
  <c r="G222" i="1" s="1"/>
  <c r="G223" i="1" s="1"/>
  <c r="G224"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4" i="1" s="1"/>
  <c r="G255" i="1" s="1"/>
  <c r="G256" i="1" s="1"/>
  <c r="G257" i="1" s="1"/>
  <c r="G258" i="1" s="1"/>
  <c r="G259" i="1" s="1"/>
  <c r="G260" i="1" s="1"/>
  <c r="G261" i="1" s="1"/>
  <c r="G262" i="1" s="1"/>
  <c r="G263" i="1" s="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G314" i="1" s="1"/>
  <c r="G315" i="1" s="1"/>
  <c r="G316" i="1" s="1"/>
  <c r="G317" i="1" s="1"/>
  <c r="G318" i="1" s="1"/>
  <c r="G319" i="1" s="1"/>
  <c r="G320" i="1" s="1"/>
  <c r="G321" i="1" s="1"/>
  <c r="G322" i="1" s="1"/>
  <c r="G323" i="1" s="1"/>
  <c r="G324" i="1" s="1"/>
  <c r="G325" i="1" s="1"/>
  <c r="G326" i="1" s="1"/>
  <c r="G327" i="1" s="1"/>
  <c r="G328" i="1" s="1"/>
  <c r="G329" i="1" s="1"/>
  <c r="G330" i="1" s="1"/>
  <c r="G331" i="1" s="1"/>
  <c r="G332" i="1" s="1"/>
  <c r="G333" i="1" s="1"/>
  <c r="G334" i="1" s="1"/>
  <c r="G335" i="1" s="1"/>
  <c r="G336" i="1" s="1"/>
  <c r="G337" i="1" s="1"/>
  <c r="G338" i="1" s="1"/>
  <c r="G339" i="1" s="1"/>
  <c r="G340" i="1" s="1"/>
  <c r="G341" i="1" s="1"/>
  <c r="G342" i="1" s="1"/>
  <c r="G343" i="1" s="1"/>
  <c r="G344" i="1" s="1"/>
  <c r="G345" i="1" s="1"/>
  <c r="G346" i="1" s="1"/>
  <c r="G347" i="1" s="1"/>
  <c r="G348" i="1" s="1"/>
  <c r="G349" i="1" s="1"/>
  <c r="G350" i="1" s="1"/>
  <c r="G351" i="1" s="1"/>
  <c r="G352" i="1" s="1"/>
  <c r="G353" i="1" s="1"/>
  <c r="G354" i="1" s="1"/>
  <c r="G355" i="1" s="1"/>
  <c r="G356" i="1" s="1"/>
  <c r="G357" i="1" s="1"/>
  <c r="G358" i="1" s="1"/>
  <c r="G359" i="1" s="1"/>
  <c r="G360" i="1" s="1"/>
  <c r="G361" i="1" s="1"/>
  <c r="G362" i="1" s="1"/>
  <c r="G363" i="1" s="1"/>
  <c r="G364" i="1" s="1"/>
  <c r="G365" i="1" s="1"/>
  <c r="G366" i="1" s="1"/>
  <c r="G367" i="1" s="1"/>
  <c r="G368" i="1" s="1"/>
  <c r="G369" i="1" s="1"/>
  <c r="G370" i="1" s="1"/>
  <c r="G371" i="1" s="1"/>
  <c r="G372" i="1" s="1"/>
  <c r="G373" i="1" s="1"/>
  <c r="G374" i="1" s="1"/>
  <c r="G375" i="1" s="1"/>
  <c r="G376" i="1" s="1"/>
  <c r="G377" i="1" s="1"/>
  <c r="G378" i="1" s="1"/>
  <c r="G379" i="1" s="1"/>
  <c r="G380" i="1" s="1"/>
  <c r="G381" i="1" s="1"/>
  <c r="G382" i="1" s="1"/>
  <c r="G383" i="1" s="1"/>
  <c r="G384" i="1" s="1"/>
  <c r="G385" i="1" s="1"/>
  <c r="G386" i="1" s="1"/>
  <c r="G387" i="1" s="1"/>
  <c r="G388" i="1" s="1"/>
  <c r="G389" i="1" s="1"/>
  <c r="G390" i="1" s="1"/>
  <c r="G391" i="1" s="1"/>
  <c r="G392" i="1" s="1"/>
  <c r="G393" i="1" s="1"/>
  <c r="G394" i="1" s="1"/>
  <c r="G395" i="1" s="1"/>
  <c r="G396" i="1" s="1"/>
  <c r="G397" i="1" s="1"/>
  <c r="G398" i="1" s="1"/>
  <c r="G399" i="1" s="1"/>
  <c r="G400" i="1" s="1"/>
  <c r="G401" i="1" s="1"/>
  <c r="G402" i="1" s="1"/>
  <c r="G403" i="1" s="1"/>
  <c r="G404" i="1" s="1"/>
  <c r="G405" i="1" s="1"/>
  <c r="G406" i="1" s="1"/>
  <c r="G407" i="1" s="1"/>
  <c r="G408" i="1" s="1"/>
  <c r="G409" i="1" s="1"/>
  <c r="G410" i="1" s="1"/>
  <c r="G411" i="1" s="1"/>
  <c r="G412" i="1" s="1"/>
  <c r="G413" i="1" s="1"/>
  <c r="G414" i="1" s="1"/>
  <c r="G415" i="1" s="1"/>
  <c r="G416" i="1" s="1"/>
  <c r="G417" i="1" s="1"/>
  <c r="G418" i="1" s="1"/>
  <c r="G419" i="1" s="1"/>
  <c r="G420" i="1" s="1"/>
  <c r="G421" i="1" s="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J3" i="1"/>
  <c r="K3" i="1" s="1"/>
  <c r="L3" i="1" s="1"/>
  <c r="N3" i="1" s="1"/>
  <c r="P65" i="1"/>
  <c r="L65" i="1"/>
  <c r="N65" i="1" s="1"/>
  <c r="M65" i="1"/>
  <c r="K548" i="1"/>
  <c r="K568" i="1"/>
  <c r="K436" i="1"/>
  <c r="P436" i="1" s="1"/>
  <c r="K464" i="1"/>
  <c r="K424" i="1"/>
  <c r="L424" i="1" s="1"/>
  <c r="N424" i="1" s="1"/>
  <c r="K12" i="1"/>
  <c r="M12" i="1" s="1"/>
  <c r="K32" i="1"/>
  <c r="L32" i="1" s="1"/>
  <c r="N32" i="1" s="1"/>
  <c r="K48" i="1"/>
  <c r="M48" i="1" s="1"/>
  <c r="K60" i="1"/>
  <c r="L60" i="1" s="1"/>
  <c r="N60" i="1" s="1"/>
  <c r="K76" i="1"/>
  <c r="L76" i="1" s="1"/>
  <c r="N76" i="1" s="1"/>
  <c r="K88" i="1"/>
  <c r="M88" i="1" s="1"/>
  <c r="K120" i="1"/>
  <c r="K164" i="1"/>
  <c r="L164" i="1" s="1"/>
  <c r="N164" i="1" s="1"/>
  <c r="K180" i="1"/>
  <c r="M180" i="1" s="1"/>
  <c r="K200" i="1"/>
  <c r="L200" i="1" s="1"/>
  <c r="N200" i="1" s="1"/>
  <c r="K216" i="1"/>
  <c r="M216" i="1" s="1"/>
  <c r="K228" i="1"/>
  <c r="M228" i="1" s="1"/>
  <c r="K244" i="1"/>
  <c r="L244" i="1" s="1"/>
  <c r="N244" i="1" s="1"/>
  <c r="K260" i="1"/>
  <c r="M260" i="1" s="1"/>
  <c r="K276" i="1"/>
  <c r="P276" i="1" s="1"/>
  <c r="K288" i="1"/>
  <c r="M288" i="1" s="1"/>
  <c r="K304" i="1"/>
  <c r="L304" i="1" s="1"/>
  <c r="N304" i="1" s="1"/>
  <c r="K320" i="1"/>
  <c r="L320" i="1" s="1"/>
  <c r="N320" i="1" s="1"/>
  <c r="K336" i="1"/>
  <c r="M336" i="1" s="1"/>
  <c r="K356" i="1"/>
  <c r="L356" i="1" s="1"/>
  <c r="N356" i="1" s="1"/>
  <c r="K372" i="1"/>
  <c r="L372" i="1" s="1"/>
  <c r="N372" i="1" s="1"/>
  <c r="K396" i="1"/>
  <c r="L396" i="1" s="1"/>
  <c r="N396" i="1" s="1"/>
  <c r="K448" i="1"/>
  <c r="M448" i="1" s="1"/>
  <c r="K556" i="1"/>
  <c r="K508" i="1"/>
  <c r="L508" i="1" s="1"/>
  <c r="N508" i="1" s="1"/>
  <c r="K532" i="1"/>
  <c r="P532" i="1" s="1"/>
  <c r="K596" i="1"/>
  <c r="K552" i="1"/>
  <c r="K524" i="1"/>
  <c r="K484" i="1"/>
  <c r="K404" i="1"/>
  <c r="P404" i="1" s="1"/>
  <c r="K412" i="1"/>
  <c r="L412" i="1" s="1"/>
  <c r="N412" i="1" s="1"/>
  <c r="K460" i="1"/>
  <c r="K18" i="1"/>
  <c r="K54" i="1"/>
  <c r="M54" i="1" s="1"/>
  <c r="K98" i="1"/>
  <c r="P98" i="1" s="1"/>
  <c r="K158" i="1"/>
  <c r="K186" i="1"/>
  <c r="M186" i="1" s="1"/>
  <c r="K342" i="1"/>
  <c r="L342" i="1" s="1"/>
  <c r="N342" i="1" s="1"/>
  <c r="K366" i="1"/>
  <c r="L366" i="1" s="1"/>
  <c r="N366" i="1" s="1"/>
  <c r="K486" i="1"/>
  <c r="P486" i="1" s="1"/>
  <c r="K526" i="1"/>
  <c r="P526" i="1" s="1"/>
  <c r="K566" i="1"/>
  <c r="K597" i="1"/>
  <c r="K569" i="1"/>
  <c r="K565" i="1"/>
  <c r="K557" i="1"/>
  <c r="K553" i="1"/>
  <c r="K541" i="1"/>
  <c r="K505" i="1"/>
  <c r="K489" i="1"/>
  <c r="K477" i="1"/>
  <c r="K473" i="1"/>
  <c r="K469" i="1"/>
  <c r="K465" i="1"/>
  <c r="K449" i="1"/>
  <c r="K445" i="1"/>
  <c r="K441" i="1"/>
  <c r="K433" i="1"/>
  <c r="K429" i="1"/>
  <c r="K421" i="1"/>
  <c r="K417" i="1"/>
  <c r="K405" i="1"/>
  <c r="K397" i="1"/>
  <c r="K385" i="1"/>
  <c r="K373" i="1"/>
  <c r="K369" i="1"/>
  <c r="P369" i="1" s="1"/>
  <c r="K361" i="1"/>
  <c r="K528" i="1"/>
  <c r="K520" i="1"/>
  <c r="K480" i="1"/>
  <c r="K456" i="1"/>
  <c r="K13" i="1"/>
  <c r="K5" i="1"/>
  <c r="K24" i="1"/>
  <c r="M24" i="1" s="1"/>
  <c r="K172" i="1"/>
  <c r="K252" i="1"/>
  <c r="K268" i="1"/>
  <c r="K296" i="1"/>
  <c r="L296" i="1" s="1"/>
  <c r="N296" i="1" s="1"/>
  <c r="K312" i="1"/>
  <c r="K364" i="1"/>
  <c r="K384" i="1"/>
  <c r="L384" i="1" s="1"/>
  <c r="N384" i="1" s="1"/>
  <c r="K100" i="1"/>
  <c r="L100" i="1" s="1"/>
  <c r="N100" i="1" s="1"/>
  <c r="K240" i="1"/>
  <c r="K600" i="1"/>
  <c r="L600" i="1" s="1"/>
  <c r="N600" i="1" s="1"/>
  <c r="K8" i="1"/>
  <c r="M8" i="1" s="1"/>
  <c r="K20" i="1"/>
  <c r="M20" i="1" s="1"/>
  <c r="K80" i="1"/>
  <c r="P80" i="1" s="1"/>
  <c r="K184" i="1"/>
  <c r="K204" i="1"/>
  <c r="M204" i="1" s="1"/>
  <c r="K232" i="1"/>
  <c r="K248" i="1"/>
  <c r="K592" i="1"/>
  <c r="K584" i="1"/>
  <c r="K576" i="1"/>
  <c r="K544" i="1"/>
  <c r="P544" i="1" s="1"/>
  <c r="K536" i="1"/>
  <c r="K492" i="1"/>
  <c r="K444" i="1"/>
  <c r="M444" i="1" s="1"/>
  <c r="K432" i="1"/>
  <c r="K376" i="1"/>
  <c r="K10" i="1"/>
  <c r="L10" i="1" s="1"/>
  <c r="N10" i="1" s="1"/>
  <c r="K14" i="1"/>
  <c r="L14" i="1" s="1"/>
  <c r="N14" i="1" s="1"/>
  <c r="K30" i="1"/>
  <c r="K58" i="1"/>
  <c r="K146" i="1"/>
  <c r="K162" i="1"/>
  <c r="K422" i="1"/>
  <c r="P422" i="1" s="1"/>
  <c r="K430" i="1"/>
  <c r="K438" i="1"/>
  <c r="P438" i="1" s="1"/>
  <c r="K470" i="1"/>
  <c r="K482" i="1"/>
  <c r="K490" i="1"/>
  <c r="K498" i="1"/>
  <c r="K502" i="1"/>
  <c r="M502" i="1" s="1"/>
  <c r="K514" i="1"/>
  <c r="K530" i="1"/>
  <c r="K542" i="1"/>
  <c r="P542" i="1" s="1"/>
  <c r="K562" i="1"/>
  <c r="K582" i="1"/>
  <c r="L582" i="1" s="1"/>
  <c r="N582" i="1" s="1"/>
  <c r="K590" i="1"/>
  <c r="K594" i="1"/>
  <c r="K349" i="1"/>
  <c r="K345" i="1"/>
  <c r="K333" i="1"/>
  <c r="K313" i="1"/>
  <c r="P313" i="1" s="1"/>
  <c r="K309" i="1"/>
  <c r="K301" i="1"/>
  <c r="K289" i="1"/>
  <c r="K277" i="1"/>
  <c r="K265" i="1"/>
  <c r="P265" i="1" s="1"/>
  <c r="K249" i="1"/>
  <c r="K237" i="1"/>
  <c r="K233" i="1"/>
  <c r="K221" i="1"/>
  <c r="K181" i="1"/>
  <c r="K117" i="1"/>
  <c r="K113" i="1"/>
  <c r="K101" i="1"/>
  <c r="K53" i="1"/>
  <c r="L53" i="1" s="1"/>
  <c r="N53" i="1" s="1"/>
  <c r="K41" i="1"/>
  <c r="K25" i="1"/>
  <c r="K44" i="1"/>
  <c r="M44" i="1" s="1"/>
  <c r="K56" i="1"/>
  <c r="L56" i="1" s="1"/>
  <c r="N56" i="1" s="1"/>
  <c r="K72" i="1"/>
  <c r="P72" i="1" s="1"/>
  <c r="K84" i="1"/>
  <c r="K192" i="1"/>
  <c r="K224" i="1"/>
  <c r="K256" i="1"/>
  <c r="K272" i="1"/>
  <c r="L272" i="1" s="1"/>
  <c r="N272" i="1" s="1"/>
  <c r="K284" i="1"/>
  <c r="K316" i="1"/>
  <c r="K352" i="1"/>
  <c r="P352" i="1" s="1"/>
  <c r="K416" i="1"/>
  <c r="K472" i="1"/>
  <c r="K588" i="1"/>
  <c r="K580" i="1"/>
  <c r="P580" i="1" s="1"/>
  <c r="K560" i="1"/>
  <c r="K496" i="1"/>
  <c r="K440" i="1"/>
  <c r="K210" i="1"/>
  <c r="K378" i="1"/>
  <c r="K414" i="1"/>
  <c r="K226" i="1"/>
  <c r="K262" i="1"/>
  <c r="K90" i="1"/>
  <c r="K38" i="1"/>
  <c r="K34" i="1"/>
  <c r="K104" i="1"/>
  <c r="K116" i="1"/>
  <c r="K128" i="1"/>
  <c r="K144" i="1"/>
  <c r="K156" i="1"/>
  <c r="K598" i="1"/>
  <c r="K510" i="1"/>
  <c r="K478" i="1"/>
  <c r="K426" i="1"/>
  <c r="K418" i="1"/>
  <c r="M418" i="1" s="1"/>
  <c r="K402" i="1"/>
  <c r="K382" i="1"/>
  <c r="K330" i="1"/>
  <c r="K322" i="1"/>
  <c r="K310" i="1"/>
  <c r="M310" i="1" s="1"/>
  <c r="K294" i="1"/>
  <c r="P294" i="1" s="1"/>
  <c r="K282" i="1"/>
  <c r="K258" i="1"/>
  <c r="K230" i="1"/>
  <c r="K218" i="1"/>
  <c r="K202" i="1"/>
  <c r="K194" i="1"/>
  <c r="K182" i="1"/>
  <c r="K166" i="1"/>
  <c r="K154" i="1"/>
  <c r="K138" i="1"/>
  <c r="K86" i="1"/>
  <c r="L86" i="1" s="1"/>
  <c r="N86" i="1" s="1"/>
  <c r="K70" i="1"/>
  <c r="P70" i="1" s="1"/>
  <c r="K22" i="1"/>
  <c r="L22" i="1" s="1"/>
  <c r="N22" i="1" s="1"/>
  <c r="K354" i="1"/>
  <c r="K106" i="1"/>
  <c r="K16" i="1"/>
  <c r="K40" i="1"/>
  <c r="K52" i="1"/>
  <c r="K68" i="1"/>
  <c r="K96" i="1"/>
  <c r="P96" i="1" s="1"/>
  <c r="K112" i="1"/>
  <c r="P112" i="1" s="1"/>
  <c r="K136" i="1"/>
  <c r="K454" i="1"/>
  <c r="P454" i="1" s="1"/>
  <c r="K386" i="1"/>
  <c r="P386" i="1" s="1"/>
  <c r="K326" i="1"/>
  <c r="K318" i="1"/>
  <c r="K302" i="1"/>
  <c r="K286" i="1"/>
  <c r="K278" i="1"/>
  <c r="K250" i="1"/>
  <c r="K238" i="1"/>
  <c r="K206" i="1"/>
  <c r="P206" i="1" s="1"/>
  <c r="K150" i="1"/>
  <c r="K142" i="1"/>
  <c r="K134" i="1"/>
  <c r="K110" i="1"/>
  <c r="L110" i="1" s="1"/>
  <c r="N110" i="1" s="1"/>
  <c r="K78" i="1"/>
  <c r="K6" i="1"/>
  <c r="K2" i="1"/>
  <c r="K26" i="1"/>
  <c r="K42" i="1"/>
  <c r="K50" i="1"/>
  <c r="K66" i="1"/>
  <c r="K74" i="1"/>
  <c r="K102" i="1"/>
  <c r="K114" i="1"/>
  <c r="L114" i="1" s="1"/>
  <c r="N114" i="1" s="1"/>
  <c r="K118" i="1"/>
  <c r="K122" i="1"/>
  <c r="K126" i="1"/>
  <c r="K130" i="1"/>
  <c r="K170" i="1"/>
  <c r="K178" i="1"/>
  <c r="K198" i="1"/>
  <c r="K214" i="1"/>
  <c r="K222" i="1"/>
  <c r="P222" i="1" s="1"/>
  <c r="K234" i="1"/>
  <c r="K242" i="1"/>
  <c r="K254" i="1"/>
  <c r="K266" i="1"/>
  <c r="K274" i="1"/>
  <c r="K298" i="1"/>
  <c r="K314" i="1"/>
  <c r="K334" i="1"/>
  <c r="K338" i="1"/>
  <c r="K350" i="1"/>
  <c r="K362" i="1"/>
  <c r="K390" i="1"/>
  <c r="K398" i="1"/>
  <c r="K434" i="1"/>
  <c r="M434" i="1" s="1"/>
  <c r="K494" i="1"/>
  <c r="K518" i="1"/>
  <c r="K534" i="1"/>
  <c r="K550" i="1"/>
  <c r="K28" i="1"/>
  <c r="K132" i="1"/>
  <c r="K148" i="1"/>
  <c r="K236" i="1"/>
  <c r="L506" i="1"/>
  <c r="N506" i="1" s="1"/>
  <c r="L173" i="1" l="1"/>
  <c r="N173" i="1" s="1"/>
  <c r="M89" i="1"/>
  <c r="M173" i="1"/>
  <c r="P82" i="1"/>
  <c r="P205" i="1"/>
  <c r="L189" i="1"/>
  <c r="N189" i="1" s="1"/>
  <c r="M121" i="1"/>
  <c r="L379" i="1"/>
  <c r="N379" i="1" s="1"/>
  <c r="L306" i="1"/>
  <c r="N306" i="1" s="1"/>
  <c r="M21" i="1"/>
  <c r="P306" i="1"/>
  <c r="M317" i="1"/>
  <c r="P189" i="1"/>
  <c r="L121" i="1"/>
  <c r="N121" i="1" s="1"/>
  <c r="M205" i="1"/>
  <c r="P409" i="1"/>
  <c r="M409" i="1"/>
  <c r="L365" i="1"/>
  <c r="N365" i="1" s="1"/>
  <c r="M190" i="1"/>
  <c r="P133" i="1"/>
  <c r="L133" i="1"/>
  <c r="N133" i="1" s="1"/>
  <c r="M506" i="1"/>
  <c r="M357" i="1"/>
  <c r="P329" i="1"/>
  <c r="L357" i="1"/>
  <c r="N357" i="1" s="1"/>
  <c r="M9" i="1"/>
  <c r="P586" i="1"/>
  <c r="P365" i="1"/>
  <c r="P411" i="1"/>
  <c r="L513" i="1"/>
  <c r="N513" i="1" s="1"/>
  <c r="L519" i="1"/>
  <c r="N519" i="1" s="1"/>
  <c r="L455" i="1"/>
  <c r="N455" i="1" s="1"/>
  <c r="L577" i="1"/>
  <c r="N577" i="1" s="1"/>
  <c r="M359" i="1"/>
  <c r="P253" i="1"/>
  <c r="L290" i="1"/>
  <c r="N290" i="1" s="1"/>
  <c r="P538" i="1"/>
  <c r="L533" i="1"/>
  <c r="N533" i="1" s="1"/>
  <c r="L583" i="1"/>
  <c r="N583" i="1" s="1"/>
  <c r="P290" i="1"/>
  <c r="M253" i="1"/>
  <c r="M82" i="1"/>
  <c r="P401" i="1"/>
  <c r="M599" i="1"/>
  <c r="M583" i="1"/>
  <c r="M540" i="1"/>
  <c r="L401" i="1"/>
  <c r="N401" i="1" s="1"/>
  <c r="M577" i="1"/>
  <c r="L538" i="1"/>
  <c r="N538" i="1" s="1"/>
  <c r="L174" i="1"/>
  <c r="N174" i="1" s="1"/>
  <c r="P201" i="1"/>
  <c r="M201" i="1"/>
  <c r="L517" i="1"/>
  <c r="N517" i="1" s="1"/>
  <c r="L554" i="1"/>
  <c r="N554" i="1" s="1"/>
  <c r="P554" i="1"/>
  <c r="M370" i="1"/>
  <c r="M329" i="1"/>
  <c r="M574" i="1"/>
  <c r="P459" i="1"/>
  <c r="P601" i="1"/>
  <c r="M411" i="1"/>
  <c r="L389" i="1"/>
  <c r="N389" i="1" s="1"/>
  <c r="L190" i="1"/>
  <c r="N190" i="1" s="1"/>
  <c r="P529" i="1"/>
  <c r="P270" i="1"/>
  <c r="L270" i="1"/>
  <c r="N270" i="1" s="1"/>
  <c r="M572" i="1"/>
  <c r="L561" i="1"/>
  <c r="N561" i="1" s="1"/>
  <c r="P443" i="1"/>
  <c r="M601" i="1"/>
  <c r="L395" i="1"/>
  <c r="N395" i="1" s="1"/>
  <c r="M389" i="1"/>
  <c r="M393" i="1"/>
  <c r="M507" i="1"/>
  <c r="M125" i="1"/>
  <c r="P523" i="1"/>
  <c r="M529" i="1"/>
  <c r="M517" i="1"/>
  <c r="M269" i="1"/>
  <c r="L586" i="1"/>
  <c r="N586" i="1" s="1"/>
  <c r="L370" i="1"/>
  <c r="N370" i="1" s="1"/>
  <c r="P269" i="1"/>
  <c r="P574" i="1"/>
  <c r="P393" i="1"/>
  <c r="M174" i="1"/>
  <c r="M229" i="1"/>
  <c r="P572" i="1"/>
  <c r="M539" i="1"/>
  <c r="P571" i="1"/>
  <c r="M475" i="1"/>
  <c r="P363" i="1"/>
  <c r="L410" i="1"/>
  <c r="N410" i="1" s="1"/>
  <c r="P229" i="1"/>
  <c r="P379" i="1"/>
  <c r="P507" i="1"/>
  <c r="L459" i="1"/>
  <c r="N459" i="1" s="1"/>
  <c r="M331" i="1"/>
  <c r="L491" i="1"/>
  <c r="N491" i="1" s="1"/>
  <c r="P427" i="1"/>
  <c r="M587" i="1"/>
  <c r="M415" i="1"/>
  <c r="L137" i="1"/>
  <c r="N137" i="1" s="1"/>
  <c r="P500" i="1"/>
  <c r="M450" i="1"/>
  <c r="L359" i="1"/>
  <c r="N359" i="1" s="1"/>
  <c r="L539" i="1"/>
  <c r="N539" i="1" s="1"/>
  <c r="M347" i="1"/>
  <c r="M555" i="1"/>
  <c r="P587" i="1"/>
  <c r="M481" i="1"/>
  <c r="L523" i="1"/>
  <c r="N523" i="1" s="1"/>
  <c r="M493" i="1"/>
  <c r="L363" i="1"/>
  <c r="N363" i="1" s="1"/>
  <c r="P410" i="1"/>
  <c r="L493" i="1"/>
  <c r="N493" i="1" s="1"/>
  <c r="L481" i="1"/>
  <c r="N481" i="1" s="1"/>
  <c r="L475" i="1"/>
  <c r="N475" i="1" s="1"/>
  <c r="L331" i="1"/>
  <c r="N331" i="1" s="1"/>
  <c r="L571" i="1"/>
  <c r="N571" i="1" s="1"/>
  <c r="P491" i="1"/>
  <c r="L347" i="1"/>
  <c r="N347" i="1" s="1"/>
  <c r="P395" i="1"/>
  <c r="L427" i="1"/>
  <c r="N427" i="1" s="1"/>
  <c r="L555" i="1"/>
  <c r="N555" i="1" s="1"/>
  <c r="M500" i="1"/>
  <c r="M443" i="1"/>
  <c r="L125" i="1"/>
  <c r="N125" i="1" s="1"/>
  <c r="P341" i="1"/>
  <c r="L341" i="1"/>
  <c r="N341" i="1" s="1"/>
  <c r="M561" i="1"/>
  <c r="M374" i="1"/>
  <c r="P374" i="1"/>
  <c r="L327" i="1"/>
  <c r="N327" i="1" s="1"/>
  <c r="P439" i="1"/>
  <c r="M423" i="1"/>
  <c r="L551" i="1"/>
  <c r="N551" i="1" s="1"/>
  <c r="P487" i="1"/>
  <c r="M375" i="1"/>
  <c r="M197" i="1"/>
  <c r="P546" i="1"/>
  <c r="P497" i="1"/>
  <c r="M29" i="1"/>
  <c r="P305" i="1"/>
  <c r="L394" i="1"/>
  <c r="N394" i="1" s="1"/>
  <c r="P503" i="1"/>
  <c r="P450" i="1"/>
  <c r="L339" i="1"/>
  <c r="N339" i="1" s="1"/>
  <c r="P419" i="1"/>
  <c r="P407" i="1"/>
  <c r="M407" i="1"/>
  <c r="P455" i="1"/>
  <c r="P343" i="1"/>
  <c r="P540" i="1"/>
  <c r="M503" i="1"/>
  <c r="M516" i="1"/>
  <c r="P519" i="1"/>
  <c r="P81" i="1"/>
  <c r="L419" i="1"/>
  <c r="N419" i="1" s="1"/>
  <c r="M343" i="1"/>
  <c r="P599" i="1"/>
  <c r="M439" i="1"/>
  <c r="M579" i="1"/>
  <c r="P551" i="1"/>
  <c r="P483" i="1"/>
  <c r="P197" i="1"/>
  <c r="M497" i="1"/>
  <c r="M335" i="1"/>
  <c r="P351" i="1"/>
  <c r="M442" i="1"/>
  <c r="M246" i="1"/>
  <c r="M437" i="1"/>
  <c r="L559" i="1"/>
  <c r="N559" i="1" s="1"/>
  <c r="L442" i="1"/>
  <c r="N442" i="1" s="1"/>
  <c r="P387" i="1"/>
  <c r="M408" i="1"/>
  <c r="P527" i="1"/>
  <c r="P479" i="1"/>
  <c r="P431" i="1"/>
  <c r="L383" i="1"/>
  <c r="N383" i="1" s="1"/>
  <c r="M399" i="1"/>
  <c r="L408" i="1"/>
  <c r="N408" i="1" s="1"/>
  <c r="L141" i="1"/>
  <c r="N141" i="1" s="1"/>
  <c r="P383" i="1"/>
  <c r="L527" i="1"/>
  <c r="N527" i="1" s="1"/>
  <c r="L335" i="1"/>
  <c r="N335" i="1" s="1"/>
  <c r="P367" i="1"/>
  <c r="L351" i="1"/>
  <c r="N351" i="1" s="1"/>
  <c r="M479" i="1"/>
  <c r="M293" i="1"/>
  <c r="M257" i="1"/>
  <c r="M447" i="1"/>
  <c r="M511" i="1"/>
  <c r="L431" i="1"/>
  <c r="N431" i="1" s="1"/>
  <c r="P281" i="1"/>
  <c r="L399" i="1"/>
  <c r="N399" i="1" s="1"/>
  <c r="L323" i="1"/>
  <c r="N323" i="1" s="1"/>
  <c r="L415" i="1"/>
  <c r="N415" i="1" s="1"/>
  <c r="P323" i="1"/>
  <c r="M367" i="1"/>
  <c r="L549" i="1"/>
  <c r="N549" i="1" s="1"/>
  <c r="M73" i="1"/>
  <c r="M573" i="1"/>
  <c r="M591" i="1"/>
  <c r="P85" i="1"/>
  <c r="P447" i="1"/>
  <c r="P511" i="1"/>
  <c r="M575" i="1"/>
  <c r="P591" i="1"/>
  <c r="L246" i="1"/>
  <c r="N246" i="1" s="1"/>
  <c r="L575" i="1"/>
  <c r="N575" i="1" s="1"/>
  <c r="P559" i="1"/>
  <c r="M543" i="1"/>
  <c r="M495" i="1"/>
  <c r="P495" i="1"/>
  <c r="L543" i="1"/>
  <c r="N543" i="1" s="1"/>
  <c r="P463" i="1"/>
  <c r="M463" i="1"/>
  <c r="L437" i="1"/>
  <c r="N437" i="1" s="1"/>
  <c r="L573" i="1"/>
  <c r="N573" i="1" s="1"/>
  <c r="M549" i="1"/>
  <c r="L515" i="1"/>
  <c r="N515" i="1" s="1"/>
  <c r="L525" i="1"/>
  <c r="N525" i="1" s="1"/>
  <c r="L371" i="1"/>
  <c r="N371" i="1" s="1"/>
  <c r="M483" i="1"/>
  <c r="L423" i="1"/>
  <c r="N423" i="1" s="1"/>
  <c r="M129" i="1"/>
  <c r="M391" i="1"/>
  <c r="M595" i="1"/>
  <c r="M381" i="1"/>
  <c r="L457" i="1"/>
  <c r="N457" i="1" s="1"/>
  <c r="L499" i="1"/>
  <c r="N499" i="1" s="1"/>
  <c r="M435" i="1"/>
  <c r="P515" i="1"/>
  <c r="P545" i="1"/>
  <c r="L387" i="1"/>
  <c r="N387" i="1" s="1"/>
  <c r="P371" i="1"/>
  <c r="P579" i="1"/>
  <c r="P547" i="1"/>
  <c r="L563" i="1"/>
  <c r="N563" i="1" s="1"/>
  <c r="P499" i="1"/>
  <c r="M531" i="1"/>
  <c r="P467" i="1"/>
  <c r="M211" i="1"/>
  <c r="P535" i="1"/>
  <c r="M471" i="1"/>
  <c r="L487" i="1"/>
  <c r="N487" i="1" s="1"/>
  <c r="L547" i="1"/>
  <c r="N547" i="1" s="1"/>
  <c r="L391" i="1"/>
  <c r="N391" i="1" s="1"/>
  <c r="P567" i="1"/>
  <c r="L375" i="1"/>
  <c r="N375" i="1" s="1"/>
  <c r="P457" i="1"/>
  <c r="M37" i="1"/>
  <c r="L535" i="1"/>
  <c r="N535" i="1" s="1"/>
  <c r="L546" i="1"/>
  <c r="N546" i="1" s="1"/>
  <c r="P394" i="1"/>
  <c r="L451" i="1"/>
  <c r="N451" i="1" s="1"/>
  <c r="L471" i="1"/>
  <c r="N471" i="1" s="1"/>
  <c r="P327" i="1"/>
  <c r="L403" i="1"/>
  <c r="N403" i="1" s="1"/>
  <c r="M451" i="1"/>
  <c r="P563" i="1"/>
  <c r="P339" i="1"/>
  <c r="M403" i="1"/>
  <c r="P595" i="1"/>
  <c r="L531" i="1"/>
  <c r="N531" i="1" s="1"/>
  <c r="L467" i="1"/>
  <c r="N467" i="1" s="1"/>
  <c r="M77" i="1"/>
  <c r="P355" i="1"/>
  <c r="M513" i="1"/>
  <c r="M545" i="1"/>
  <c r="P533" i="1"/>
  <c r="L305" i="1"/>
  <c r="N305" i="1" s="1"/>
  <c r="L567" i="1"/>
  <c r="N567" i="1" s="1"/>
  <c r="P381" i="1"/>
  <c r="L355" i="1"/>
  <c r="N355" i="1" s="1"/>
  <c r="L435" i="1"/>
  <c r="N435" i="1" s="1"/>
  <c r="P525" i="1"/>
  <c r="L458" i="1"/>
  <c r="N458" i="1" s="1"/>
  <c r="P476" i="1"/>
  <c r="P485" i="1"/>
  <c r="L406" i="1"/>
  <c r="N406" i="1" s="1"/>
  <c r="M458" i="1"/>
  <c r="L476" i="1"/>
  <c r="N476" i="1" s="1"/>
  <c r="P255" i="1"/>
  <c r="P287" i="1"/>
  <c r="L220" i="1"/>
  <c r="N220" i="1" s="1"/>
  <c r="P303" i="1"/>
  <c r="P217" i="1"/>
  <c r="P406" i="1"/>
  <c r="L485" i="1"/>
  <c r="N485" i="1" s="1"/>
  <c r="M299" i="1"/>
  <c r="L267" i="1"/>
  <c r="N267" i="1" s="1"/>
  <c r="P293" i="1"/>
  <c r="P585" i="1"/>
  <c r="P61" i="1"/>
  <c r="P193" i="1"/>
  <c r="L213" i="1"/>
  <c r="N213" i="1" s="1"/>
  <c r="L578" i="1"/>
  <c r="N578" i="1" s="1"/>
  <c r="L283" i="1"/>
  <c r="N283" i="1" s="1"/>
  <c r="L537" i="1"/>
  <c r="N537" i="1" s="1"/>
  <c r="M267" i="1"/>
  <c r="P225" i="1"/>
  <c r="M61" i="1"/>
  <c r="P73" i="1"/>
  <c r="M85" i="1"/>
  <c r="P425" i="1"/>
  <c r="L315" i="1"/>
  <c r="N315" i="1" s="1"/>
  <c r="P145" i="1"/>
  <c r="M17" i="1"/>
  <c r="P446" i="1"/>
  <c r="M57" i="1"/>
  <c r="L177" i="1"/>
  <c r="N177" i="1" s="1"/>
  <c r="P593" i="1"/>
  <c r="M279" i="1"/>
  <c r="L157" i="1"/>
  <c r="N157" i="1" s="1"/>
  <c r="L462" i="1"/>
  <c r="N462" i="1" s="1"/>
  <c r="L337" i="1"/>
  <c r="N337" i="1" s="1"/>
  <c r="L169" i="1"/>
  <c r="N169" i="1" s="1"/>
  <c r="M446" i="1"/>
  <c r="L348" i="1"/>
  <c r="N348" i="1" s="1"/>
  <c r="M45" i="1"/>
  <c r="L358" i="1"/>
  <c r="N358" i="1" s="1"/>
  <c r="P299" i="1"/>
  <c r="P69" i="1"/>
  <c r="L281" i="1"/>
  <c r="N281" i="1" s="1"/>
  <c r="M141" i="1"/>
  <c r="M315" i="1"/>
  <c r="L105" i="1"/>
  <c r="N105" i="1" s="1"/>
  <c r="M273" i="1"/>
  <c r="M105" i="1"/>
  <c r="M157" i="1"/>
  <c r="L593" i="1"/>
  <c r="N593" i="1" s="1"/>
  <c r="P137" i="1"/>
  <c r="L145" i="1"/>
  <c r="N145" i="1" s="1"/>
  <c r="L585" i="1"/>
  <c r="N585" i="1" s="1"/>
  <c r="P169" i="1"/>
  <c r="P57" i="1"/>
  <c r="M337" i="1"/>
  <c r="M537" i="1"/>
  <c r="P578" i="1"/>
  <c r="P570" i="1"/>
  <c r="P283" i="1"/>
  <c r="L33" i="1"/>
  <c r="N33" i="1" s="1"/>
  <c r="P257" i="1"/>
  <c r="L81" i="1"/>
  <c r="N81" i="1" s="1"/>
  <c r="L303" i="1"/>
  <c r="N303" i="1" s="1"/>
  <c r="M241" i="1"/>
  <c r="L285" i="1"/>
  <c r="N285" i="1" s="1"/>
  <c r="P129" i="1"/>
  <c r="L297" i="1"/>
  <c r="N297" i="1" s="1"/>
  <c r="M353" i="1"/>
  <c r="P109" i="1"/>
  <c r="M217" i="1"/>
  <c r="M271" i="1"/>
  <c r="M319" i="1"/>
  <c r="L225" i="1"/>
  <c r="N225" i="1" s="1"/>
  <c r="L193" i="1"/>
  <c r="N193" i="1" s="1"/>
  <c r="L271" i="1"/>
  <c r="N271" i="1" s="1"/>
  <c r="M149" i="1"/>
  <c r="P149" i="1"/>
  <c r="M501" i="1"/>
  <c r="M109" i="1"/>
  <c r="M215" i="1"/>
  <c r="L94" i="1"/>
  <c r="N94" i="1" s="1"/>
  <c r="P319" i="1"/>
  <c r="M287" i="1"/>
  <c r="P474" i="1"/>
  <c r="M185" i="1"/>
  <c r="M49" i="1"/>
  <c r="P285" i="1"/>
  <c r="L353" i="1"/>
  <c r="N353" i="1" s="1"/>
  <c r="L241" i="1"/>
  <c r="N241" i="1" s="1"/>
  <c r="P77" i="1"/>
  <c r="P462" i="1"/>
  <c r="P273" i="1"/>
  <c r="L245" i="1"/>
  <c r="N245" i="1" s="1"/>
  <c r="L570" i="1"/>
  <c r="N570" i="1" s="1"/>
  <c r="M311" i="1"/>
  <c r="M358" i="1"/>
  <c r="M297" i="1"/>
  <c r="P263" i="1"/>
  <c r="M69" i="1"/>
  <c r="L263" i="1"/>
  <c r="N263" i="1" s="1"/>
  <c r="L279" i="1"/>
  <c r="N279" i="1" s="1"/>
  <c r="P295" i="1"/>
  <c r="L311" i="1"/>
  <c r="N311" i="1" s="1"/>
  <c r="P377" i="1"/>
  <c r="L4" i="1"/>
  <c r="N4" i="1" s="1"/>
  <c r="L211" i="1"/>
  <c r="N211" i="1" s="1"/>
  <c r="M87" i="1"/>
  <c r="L377" i="1"/>
  <c r="N377" i="1" s="1"/>
  <c r="M259" i="1"/>
  <c r="L165" i="1"/>
  <c r="N165" i="1" s="1"/>
  <c r="M307" i="1"/>
  <c r="M321" i="1"/>
  <c r="P87" i="1"/>
  <c r="P522" i="1"/>
  <c r="M223" i="1"/>
  <c r="L275" i="1"/>
  <c r="N275" i="1" s="1"/>
  <c r="L168" i="1"/>
  <c r="N168" i="1" s="1"/>
  <c r="M239" i="1"/>
  <c r="M255" i="1"/>
  <c r="P296" i="1"/>
  <c r="P188" i="1"/>
  <c r="M63" i="1"/>
  <c r="L581" i="1"/>
  <c r="N581" i="1" s="1"/>
  <c r="L223" i="1"/>
  <c r="N223" i="1" s="1"/>
  <c r="M380" i="1"/>
  <c r="P185" i="1"/>
  <c r="L321" i="1"/>
  <c r="N321" i="1" s="1"/>
  <c r="M165" i="1"/>
  <c r="P461" i="1"/>
  <c r="L291" i="1"/>
  <c r="N291" i="1" s="1"/>
  <c r="M261" i="1"/>
  <c r="P259" i="1"/>
  <c r="L558" i="1"/>
  <c r="N558" i="1" s="1"/>
  <c r="P115" i="1"/>
  <c r="M209" i="1"/>
  <c r="P428" i="1"/>
  <c r="L461" i="1"/>
  <c r="N461" i="1" s="1"/>
  <c r="L509" i="1"/>
  <c r="N509" i="1" s="1"/>
  <c r="L261" i="1"/>
  <c r="N261" i="1" s="1"/>
  <c r="P93" i="1"/>
  <c r="P291" i="1"/>
  <c r="M93" i="1"/>
  <c r="M558" i="1"/>
  <c r="L209" i="1"/>
  <c r="N209" i="1" s="1"/>
  <c r="M275" i="1"/>
  <c r="M264" i="1"/>
  <c r="P147" i="1"/>
  <c r="L188" i="1"/>
  <c r="N188" i="1" s="1"/>
  <c r="M177" i="1"/>
  <c r="M295" i="1"/>
  <c r="P245" i="1"/>
  <c r="M509" i="1"/>
  <c r="P307" i="1"/>
  <c r="M153" i="1"/>
  <c r="M425" i="1"/>
  <c r="P325" i="1"/>
  <c r="L325" i="1"/>
  <c r="N325" i="1" s="1"/>
  <c r="M213" i="1"/>
  <c r="M589" i="1"/>
  <c r="P348" i="1"/>
  <c r="P219" i="1"/>
  <c r="P220" i="1"/>
  <c r="P453" i="1"/>
  <c r="L208" i="1"/>
  <c r="N208" i="1" s="1"/>
  <c r="L589" i="1"/>
  <c r="N589" i="1" s="1"/>
  <c r="L453" i="1"/>
  <c r="N453" i="1" s="1"/>
  <c r="L522" i="1"/>
  <c r="N522" i="1" s="1"/>
  <c r="M208" i="1"/>
  <c r="M79" i="1"/>
  <c r="L488" i="1"/>
  <c r="N488" i="1" s="1"/>
  <c r="L239" i="1"/>
  <c r="N239" i="1" s="1"/>
  <c r="L501" i="1"/>
  <c r="N501" i="1" s="1"/>
  <c r="P328" i="1"/>
  <c r="M474" i="1"/>
  <c r="M328" i="1"/>
  <c r="P581" i="1"/>
  <c r="L413" i="1"/>
  <c r="N413" i="1" s="1"/>
  <c r="M227" i="1"/>
  <c r="P512" i="1"/>
  <c r="P227" i="1"/>
  <c r="L243" i="1"/>
  <c r="N243" i="1" s="1"/>
  <c r="L512" i="1"/>
  <c r="N512" i="1" s="1"/>
  <c r="P243" i="1"/>
  <c r="M413" i="1"/>
  <c r="P247" i="1"/>
  <c r="M247" i="1"/>
  <c r="M151" i="1"/>
  <c r="L526" i="1"/>
  <c r="N526" i="1" s="1"/>
  <c r="M23" i="1"/>
  <c r="L300" i="1"/>
  <c r="N300" i="1" s="1"/>
  <c r="L186" i="1"/>
  <c r="N186" i="1" s="1"/>
  <c r="P356" i="1"/>
  <c r="P60" i="1"/>
  <c r="M356" i="1"/>
  <c r="M532" i="1"/>
  <c r="M60" i="1"/>
  <c r="P186" i="1"/>
  <c r="L532" i="1"/>
  <c r="N532" i="1" s="1"/>
  <c r="M164" i="1"/>
  <c r="L231" i="1"/>
  <c r="N231" i="1" s="1"/>
  <c r="P521" i="1"/>
  <c r="M521" i="1"/>
  <c r="P346" i="1"/>
  <c r="P251" i="1"/>
  <c r="L280" i="1"/>
  <c r="N280" i="1" s="1"/>
  <c r="P488" i="1"/>
  <c r="M235" i="1"/>
  <c r="L167" i="1"/>
  <c r="N167" i="1" s="1"/>
  <c r="L215" i="1"/>
  <c r="N215" i="1" s="1"/>
  <c r="M526" i="1"/>
  <c r="L20" i="1"/>
  <c r="N20" i="1" s="1"/>
  <c r="P468" i="1"/>
  <c r="L388" i="1"/>
  <c r="N388" i="1" s="1"/>
  <c r="L228" i="1"/>
  <c r="N228" i="1" s="1"/>
  <c r="M219" i="1"/>
  <c r="M231" i="1"/>
  <c r="M251" i="1"/>
  <c r="P235" i="1"/>
  <c r="M47" i="1"/>
  <c r="P183" i="1"/>
  <c r="L183" i="1"/>
  <c r="N183" i="1" s="1"/>
  <c r="P63" i="1"/>
  <c r="M346" i="1"/>
  <c r="M140" i="1"/>
  <c r="M115" i="1"/>
  <c r="P280" i="1"/>
  <c r="L62" i="1"/>
  <c r="N62" i="1" s="1"/>
  <c r="M64" i="1"/>
  <c r="P62" i="1"/>
  <c r="L64" i="1"/>
  <c r="N64" i="1" s="1"/>
  <c r="L466" i="1"/>
  <c r="N466" i="1" s="1"/>
  <c r="P388" i="1"/>
  <c r="P167" i="1"/>
  <c r="M31" i="1"/>
  <c r="L99" i="1"/>
  <c r="N99" i="1" s="1"/>
  <c r="P466" i="1"/>
  <c r="L344" i="1"/>
  <c r="N344" i="1" s="1"/>
  <c r="L131" i="1"/>
  <c r="N131" i="1" s="1"/>
  <c r="M160" i="1"/>
  <c r="P79" i="1"/>
  <c r="L147" i="1"/>
  <c r="N147" i="1" s="1"/>
  <c r="M99" i="1"/>
  <c r="P420" i="1"/>
  <c r="M15" i="1"/>
  <c r="P452" i="1"/>
  <c r="L8" i="1"/>
  <c r="N8" i="1" s="1"/>
  <c r="P244" i="1"/>
  <c r="P164" i="1"/>
  <c r="M344" i="1"/>
  <c r="L92" i="1"/>
  <c r="N92" i="1" s="1"/>
  <c r="L196" i="1"/>
  <c r="N196" i="1" s="1"/>
  <c r="P504" i="1"/>
  <c r="M504" i="1"/>
  <c r="M43" i="1"/>
  <c r="P140" i="1"/>
  <c r="P54" i="1"/>
  <c r="M94" i="1"/>
  <c r="M366" i="1"/>
  <c r="P100" i="1"/>
  <c r="L27" i="1"/>
  <c r="N27" i="1" s="1"/>
  <c r="P131" i="1"/>
  <c r="L151" i="1"/>
  <c r="N151" i="1" s="1"/>
  <c r="P160" i="1"/>
  <c r="L468" i="1"/>
  <c r="N468" i="1" s="1"/>
  <c r="L420" i="1"/>
  <c r="N420" i="1" s="1"/>
  <c r="P360" i="1"/>
  <c r="L452" i="1"/>
  <c r="N452" i="1" s="1"/>
  <c r="M176" i="1"/>
  <c r="M143" i="1"/>
  <c r="P340" i="1"/>
  <c r="L95" i="1"/>
  <c r="N95" i="1" s="1"/>
  <c r="L195" i="1"/>
  <c r="N195" i="1" s="1"/>
  <c r="P292" i="1"/>
  <c r="M152" i="1"/>
  <c r="M292" i="1"/>
  <c r="M92" i="1"/>
  <c r="L360" i="1"/>
  <c r="N360" i="1" s="1"/>
  <c r="M340" i="1"/>
  <c r="M11" i="1"/>
  <c r="P59" i="1"/>
  <c r="P176" i="1"/>
  <c r="L152" i="1"/>
  <c r="N152" i="1" s="1"/>
  <c r="M111" i="1"/>
  <c r="P127" i="1"/>
  <c r="M196" i="1"/>
  <c r="M75" i="1"/>
  <c r="M59" i="1"/>
  <c r="L36" i="1"/>
  <c r="N36" i="1" s="1"/>
  <c r="L428" i="1"/>
  <c r="N428" i="1" s="1"/>
  <c r="P324" i="1"/>
  <c r="M392" i="1"/>
  <c r="M100" i="1"/>
  <c r="M324" i="1"/>
  <c r="P392" i="1"/>
  <c r="L124" i="1"/>
  <c r="N124" i="1" s="1"/>
  <c r="L400" i="1"/>
  <c r="N400" i="1" s="1"/>
  <c r="P264" i="1"/>
  <c r="P124" i="1"/>
  <c r="P216" i="1"/>
  <c r="M32" i="1"/>
  <c r="P200" i="1"/>
  <c r="L260" i="1"/>
  <c r="N260" i="1" s="1"/>
  <c r="M396" i="1"/>
  <c r="P159" i="1"/>
  <c r="L380" i="1"/>
  <c r="N380" i="1" s="1"/>
  <c r="P168" i="1"/>
  <c r="P400" i="1"/>
  <c r="M7" i="1"/>
  <c r="P191" i="1"/>
  <c r="P180" i="1"/>
  <c r="L159" i="1"/>
  <c r="N159" i="1" s="1"/>
  <c r="M308" i="1"/>
  <c r="M108" i="1"/>
  <c r="P71" i="1"/>
  <c r="M95" i="1"/>
  <c r="P195" i="1"/>
  <c r="L75" i="1"/>
  <c r="N75" i="1" s="1"/>
  <c r="L112" i="1"/>
  <c r="N112" i="1" s="1"/>
  <c r="M39" i="1"/>
  <c r="M342" i="1"/>
  <c r="L308" i="1"/>
  <c r="N308" i="1" s="1"/>
  <c r="L108" i="1"/>
  <c r="N108" i="1" s="1"/>
  <c r="P516" i="1"/>
  <c r="L111" i="1"/>
  <c r="N111" i="1" s="1"/>
  <c r="L179" i="1"/>
  <c r="N179" i="1" s="1"/>
  <c r="P179" i="1"/>
  <c r="L12" i="1"/>
  <c r="N12" i="1" s="1"/>
  <c r="L51" i="1"/>
  <c r="N51" i="1" s="1"/>
  <c r="L438" i="1"/>
  <c r="N438" i="1" s="1"/>
  <c r="L332" i="1"/>
  <c r="N332" i="1" s="1"/>
  <c r="M438" i="1"/>
  <c r="L542" i="1"/>
  <c r="N542" i="1" s="1"/>
  <c r="L46" i="1"/>
  <c r="N46" i="1" s="1"/>
  <c r="M187" i="1"/>
  <c r="L187" i="1"/>
  <c r="N187" i="1" s="1"/>
  <c r="P228" i="1"/>
  <c r="M76" i="1"/>
  <c r="L288" i="1"/>
  <c r="N288" i="1" s="1"/>
  <c r="P288" i="1"/>
  <c r="M155" i="1"/>
  <c r="L191" i="1"/>
  <c r="N191" i="1" s="1"/>
  <c r="P155" i="1"/>
  <c r="M508" i="1"/>
  <c r="M10" i="1"/>
  <c r="P508" i="1"/>
  <c r="L54" i="1"/>
  <c r="N54" i="1" s="1"/>
  <c r="M244" i="1"/>
  <c r="P342" i="1"/>
  <c r="L180" i="1"/>
  <c r="N180" i="1" s="1"/>
  <c r="P76" i="1"/>
  <c r="P203" i="1"/>
  <c r="L207" i="1"/>
  <c r="N207" i="1" s="1"/>
  <c r="M207" i="1"/>
  <c r="M175" i="1"/>
  <c r="P86" i="1"/>
  <c r="P139" i="1"/>
  <c r="M276" i="1"/>
  <c r="L139" i="1"/>
  <c r="N139" i="1" s="1"/>
  <c r="M71" i="1"/>
  <c r="P564" i="1"/>
  <c r="P91" i="1"/>
  <c r="L107" i="1"/>
  <c r="N107" i="1" s="1"/>
  <c r="M107" i="1"/>
  <c r="M542" i="1"/>
  <c r="M300" i="1"/>
  <c r="M203" i="1"/>
  <c r="P212" i="1"/>
  <c r="P175" i="1"/>
  <c r="P143" i="1"/>
  <c r="M171" i="1"/>
  <c r="M91" i="1"/>
  <c r="L564" i="1"/>
  <c r="N564" i="1" s="1"/>
  <c r="P123" i="1"/>
  <c r="L123" i="1"/>
  <c r="N123" i="1" s="1"/>
  <c r="L212" i="1"/>
  <c r="N212" i="1" s="1"/>
  <c r="M55" i="1"/>
  <c r="L171" i="1"/>
  <c r="N171" i="1" s="1"/>
  <c r="L127" i="1"/>
  <c r="N127" i="1" s="1"/>
  <c r="P110" i="1"/>
  <c r="M14" i="1"/>
  <c r="L97" i="1"/>
  <c r="N97" i="1" s="1"/>
  <c r="P97" i="1"/>
  <c r="L44" i="1"/>
  <c r="N44" i="1" s="1"/>
  <c r="P310" i="1"/>
  <c r="P304" i="1"/>
  <c r="M110" i="1"/>
  <c r="L163" i="1"/>
  <c r="N163" i="1" s="1"/>
  <c r="P163" i="1"/>
  <c r="L544" i="1"/>
  <c r="N544" i="1" s="1"/>
  <c r="M199" i="1"/>
  <c r="L199" i="1"/>
  <c r="N199" i="1" s="1"/>
  <c r="P396" i="1"/>
  <c r="L103" i="1"/>
  <c r="N103" i="1" s="1"/>
  <c r="P83" i="1"/>
  <c r="M67" i="1"/>
  <c r="L67" i="1"/>
  <c r="N67" i="1" s="1"/>
  <c r="P88" i="1"/>
  <c r="M412" i="1"/>
  <c r="L294" i="1"/>
  <c r="N294" i="1" s="1"/>
  <c r="M424" i="1"/>
  <c r="P366" i="1"/>
  <c r="M368" i="1"/>
  <c r="M320" i="1"/>
  <c r="M200" i="1"/>
  <c r="M372" i="1"/>
  <c r="P260" i="1"/>
  <c r="M135" i="1"/>
  <c r="P135" i="1"/>
  <c r="M83" i="1"/>
  <c r="L55" i="1"/>
  <c r="N55" i="1" s="1"/>
  <c r="M119" i="1"/>
  <c r="P103" i="1"/>
  <c r="M332" i="1"/>
  <c r="P320" i="1"/>
  <c r="M22" i="1"/>
  <c r="L88" i="1"/>
  <c r="N88" i="1" s="1"/>
  <c r="P412" i="1"/>
  <c r="P56" i="1"/>
  <c r="P424" i="1"/>
  <c r="P368" i="1"/>
  <c r="M3" i="1"/>
  <c r="P372" i="1"/>
  <c r="M304" i="1"/>
  <c r="L119" i="1"/>
  <c r="N119" i="1" s="1"/>
  <c r="M35" i="1"/>
  <c r="L19" i="1"/>
  <c r="N19" i="1" s="1"/>
  <c r="L13" i="1"/>
  <c r="N13" i="1" s="1"/>
  <c r="M13" i="1"/>
  <c r="M385" i="1"/>
  <c r="P385" i="1"/>
  <c r="L385" i="1"/>
  <c r="N385" i="1" s="1"/>
  <c r="P445" i="1"/>
  <c r="L445" i="1"/>
  <c r="N445" i="1" s="1"/>
  <c r="M445" i="1"/>
  <c r="M541" i="1"/>
  <c r="L541" i="1"/>
  <c r="N541" i="1" s="1"/>
  <c r="P541" i="1"/>
  <c r="P569" i="1"/>
  <c r="M569" i="1"/>
  <c r="L569" i="1"/>
  <c r="N569" i="1" s="1"/>
  <c r="M158" i="1"/>
  <c r="P158" i="1"/>
  <c r="M524" i="1"/>
  <c r="P524" i="1"/>
  <c r="L524" i="1"/>
  <c r="N524" i="1" s="1"/>
  <c r="M568" i="1"/>
  <c r="L568" i="1"/>
  <c r="N568" i="1" s="1"/>
  <c r="P568" i="1"/>
  <c r="P456" i="1"/>
  <c r="L456" i="1"/>
  <c r="N456" i="1" s="1"/>
  <c r="M456" i="1"/>
  <c r="P361" i="1"/>
  <c r="M361" i="1"/>
  <c r="L361" i="1"/>
  <c r="N361" i="1" s="1"/>
  <c r="M397" i="1"/>
  <c r="L397" i="1"/>
  <c r="N397" i="1" s="1"/>
  <c r="P397" i="1"/>
  <c r="M429" i="1"/>
  <c r="L429" i="1"/>
  <c r="N429" i="1" s="1"/>
  <c r="P429" i="1"/>
  <c r="M449" i="1"/>
  <c r="L449" i="1"/>
  <c r="N449" i="1" s="1"/>
  <c r="P449" i="1"/>
  <c r="M477" i="1"/>
  <c r="L477" i="1"/>
  <c r="N477" i="1" s="1"/>
  <c r="P477" i="1"/>
  <c r="M553" i="1"/>
  <c r="L553" i="1"/>
  <c r="N553" i="1" s="1"/>
  <c r="P553" i="1"/>
  <c r="P597" i="1"/>
  <c r="L597" i="1"/>
  <c r="N597" i="1" s="1"/>
  <c r="M597" i="1"/>
  <c r="L98" i="1"/>
  <c r="N98" i="1" s="1"/>
  <c r="M98" i="1"/>
  <c r="L552" i="1"/>
  <c r="N552" i="1" s="1"/>
  <c r="P552" i="1"/>
  <c r="M552" i="1"/>
  <c r="M548" i="1"/>
  <c r="L548" i="1"/>
  <c r="N548" i="1" s="1"/>
  <c r="P548" i="1"/>
  <c r="M528" i="1"/>
  <c r="L528" i="1"/>
  <c r="N528" i="1" s="1"/>
  <c r="P528" i="1"/>
  <c r="M421" i="1"/>
  <c r="L421" i="1"/>
  <c r="N421" i="1" s="1"/>
  <c r="P421" i="1"/>
  <c r="L460" i="1"/>
  <c r="N460" i="1" s="1"/>
  <c r="P460" i="1"/>
  <c r="M460" i="1"/>
  <c r="L158" i="1"/>
  <c r="N158" i="1" s="1"/>
  <c r="L48" i="1"/>
  <c r="N48" i="1" s="1"/>
  <c r="M486" i="1"/>
  <c r="L418" i="1"/>
  <c r="N418" i="1" s="1"/>
  <c r="P336" i="1"/>
  <c r="L422" i="1"/>
  <c r="N422" i="1" s="1"/>
  <c r="P448" i="1"/>
  <c r="P480" i="1"/>
  <c r="M480" i="1"/>
  <c r="L480" i="1"/>
  <c r="N480" i="1" s="1"/>
  <c r="L369" i="1"/>
  <c r="N369" i="1" s="1"/>
  <c r="M369" i="1"/>
  <c r="P405" i="1"/>
  <c r="M405" i="1"/>
  <c r="L405" i="1"/>
  <c r="N405" i="1" s="1"/>
  <c r="M433" i="1"/>
  <c r="P433" i="1"/>
  <c r="L433" i="1"/>
  <c r="N433" i="1" s="1"/>
  <c r="P465" i="1"/>
  <c r="L465" i="1"/>
  <c r="N465" i="1" s="1"/>
  <c r="M465" i="1"/>
  <c r="L489" i="1"/>
  <c r="N489" i="1" s="1"/>
  <c r="P489" i="1"/>
  <c r="M489" i="1"/>
  <c r="M557" i="1"/>
  <c r="L557" i="1"/>
  <c r="N557" i="1" s="1"/>
  <c r="P557" i="1"/>
  <c r="P566" i="1"/>
  <c r="L566" i="1"/>
  <c r="N566" i="1" s="1"/>
  <c r="M566" i="1"/>
  <c r="M404" i="1"/>
  <c r="L404" i="1"/>
  <c r="N404" i="1" s="1"/>
  <c r="P596" i="1"/>
  <c r="L596" i="1"/>
  <c r="N596" i="1" s="1"/>
  <c r="M596" i="1"/>
  <c r="M464" i="1"/>
  <c r="L464" i="1"/>
  <c r="N464" i="1" s="1"/>
  <c r="P464" i="1"/>
  <c r="M436" i="1"/>
  <c r="L436" i="1"/>
  <c r="N436" i="1" s="1"/>
  <c r="L473" i="1"/>
  <c r="N473" i="1" s="1"/>
  <c r="M473" i="1"/>
  <c r="P473" i="1"/>
  <c r="M120" i="1"/>
  <c r="L120" i="1"/>
  <c r="N120" i="1" s="1"/>
  <c r="L486" i="1"/>
  <c r="N486" i="1" s="1"/>
  <c r="M86" i="1"/>
  <c r="P418" i="1"/>
  <c r="P53" i="1"/>
  <c r="L336" i="1"/>
  <c r="N336" i="1" s="1"/>
  <c r="L216" i="1"/>
  <c r="N216" i="1" s="1"/>
  <c r="L448" i="1"/>
  <c r="N448" i="1" s="1"/>
  <c r="L276" i="1"/>
  <c r="N276" i="1" s="1"/>
  <c r="P120" i="1"/>
  <c r="M5" i="1"/>
  <c r="L5" i="1"/>
  <c r="N5" i="1" s="1"/>
  <c r="P520" i="1"/>
  <c r="M520" i="1"/>
  <c r="L520" i="1"/>
  <c r="N520" i="1" s="1"/>
  <c r="L373" i="1"/>
  <c r="N373" i="1" s="1"/>
  <c r="P373" i="1"/>
  <c r="M373" i="1"/>
  <c r="P417" i="1"/>
  <c r="L417" i="1"/>
  <c r="N417" i="1" s="1"/>
  <c r="M417" i="1"/>
  <c r="P441" i="1"/>
  <c r="L441" i="1"/>
  <c r="N441" i="1" s="1"/>
  <c r="M441" i="1"/>
  <c r="P469" i="1"/>
  <c r="M469" i="1"/>
  <c r="L469" i="1"/>
  <c r="N469" i="1" s="1"/>
  <c r="P505" i="1"/>
  <c r="L505" i="1"/>
  <c r="N505" i="1" s="1"/>
  <c r="M505" i="1"/>
  <c r="M565" i="1"/>
  <c r="P565" i="1"/>
  <c r="L565" i="1"/>
  <c r="N565" i="1" s="1"/>
  <c r="L18" i="1"/>
  <c r="N18" i="1" s="1"/>
  <c r="M18" i="1"/>
  <c r="M484" i="1"/>
  <c r="P484" i="1"/>
  <c r="L484" i="1"/>
  <c r="N484" i="1" s="1"/>
  <c r="P556" i="1"/>
  <c r="L556" i="1"/>
  <c r="N556" i="1" s="1"/>
  <c r="M556" i="1"/>
  <c r="L289" i="1"/>
  <c r="N289" i="1" s="1"/>
  <c r="P289" i="1"/>
  <c r="M289" i="1"/>
  <c r="M256" i="1"/>
  <c r="P256" i="1"/>
  <c r="L256" i="1"/>
  <c r="N256" i="1" s="1"/>
  <c r="M41" i="1"/>
  <c r="L41" i="1"/>
  <c r="N41" i="1" s="1"/>
  <c r="M237" i="1"/>
  <c r="L237" i="1"/>
  <c r="N237" i="1" s="1"/>
  <c r="L590" i="1"/>
  <c r="N590" i="1" s="1"/>
  <c r="M590" i="1"/>
  <c r="P590" i="1"/>
  <c r="P490" i="1"/>
  <c r="L490" i="1"/>
  <c r="N490" i="1" s="1"/>
  <c r="M490" i="1"/>
  <c r="P58" i="1"/>
  <c r="M58" i="1"/>
  <c r="M536" i="1"/>
  <c r="L536" i="1"/>
  <c r="N536" i="1" s="1"/>
  <c r="P536" i="1"/>
  <c r="P184" i="1"/>
  <c r="M184" i="1"/>
  <c r="L184" i="1"/>
  <c r="N184" i="1" s="1"/>
  <c r="P312" i="1"/>
  <c r="M312" i="1"/>
  <c r="L312" i="1"/>
  <c r="N312" i="1" s="1"/>
  <c r="M600" i="1"/>
  <c r="P588" i="1"/>
  <c r="L588" i="1"/>
  <c r="N588" i="1" s="1"/>
  <c r="M588" i="1"/>
  <c r="M224" i="1"/>
  <c r="L224" i="1"/>
  <c r="N224" i="1" s="1"/>
  <c r="P224" i="1"/>
  <c r="P181" i="1"/>
  <c r="L181" i="1"/>
  <c r="N181" i="1" s="1"/>
  <c r="M181" i="1"/>
  <c r="L249" i="1"/>
  <c r="N249" i="1" s="1"/>
  <c r="M249" i="1"/>
  <c r="P249" i="1"/>
  <c r="M345" i="1"/>
  <c r="P345" i="1"/>
  <c r="L345" i="1"/>
  <c r="N345" i="1" s="1"/>
  <c r="P514" i="1"/>
  <c r="L514" i="1"/>
  <c r="N514" i="1" s="1"/>
  <c r="M514" i="1"/>
  <c r="L482" i="1"/>
  <c r="N482" i="1" s="1"/>
  <c r="M482" i="1"/>
  <c r="P482" i="1"/>
  <c r="P248" i="1"/>
  <c r="L248" i="1"/>
  <c r="N248" i="1" s="1"/>
  <c r="M248" i="1"/>
  <c r="L580" i="1"/>
  <c r="N580" i="1" s="1"/>
  <c r="L352" i="1"/>
  <c r="N352" i="1" s="1"/>
  <c r="M53" i="1"/>
  <c r="M56" i="1"/>
  <c r="P600" i="1"/>
  <c r="M72" i="1"/>
  <c r="L24" i="1"/>
  <c r="N24" i="1" s="1"/>
  <c r="L58" i="1"/>
  <c r="N58" i="1" s="1"/>
  <c r="M422" i="1"/>
  <c r="P496" i="1"/>
  <c r="L496" i="1"/>
  <c r="N496" i="1" s="1"/>
  <c r="M496" i="1"/>
  <c r="M472" i="1"/>
  <c r="P472" i="1"/>
  <c r="L472" i="1"/>
  <c r="N472" i="1" s="1"/>
  <c r="L284" i="1"/>
  <c r="N284" i="1" s="1"/>
  <c r="M284" i="1"/>
  <c r="P284" i="1"/>
  <c r="P192" i="1"/>
  <c r="L192" i="1"/>
  <c r="N192" i="1" s="1"/>
  <c r="M192" i="1"/>
  <c r="L101" i="1"/>
  <c r="N101" i="1" s="1"/>
  <c r="M101" i="1"/>
  <c r="M221" i="1"/>
  <c r="L221" i="1"/>
  <c r="N221" i="1" s="1"/>
  <c r="P221" i="1"/>
  <c r="M265" i="1"/>
  <c r="L265" i="1"/>
  <c r="N265" i="1" s="1"/>
  <c r="L309" i="1"/>
  <c r="N309" i="1" s="1"/>
  <c r="P309" i="1"/>
  <c r="M309" i="1"/>
  <c r="P349" i="1"/>
  <c r="L349" i="1"/>
  <c r="N349" i="1" s="1"/>
  <c r="M349" i="1"/>
  <c r="P562" i="1"/>
  <c r="L562" i="1"/>
  <c r="N562" i="1" s="1"/>
  <c r="M562" i="1"/>
  <c r="P502" i="1"/>
  <c r="L502" i="1"/>
  <c r="N502" i="1" s="1"/>
  <c r="L470" i="1"/>
  <c r="N470" i="1" s="1"/>
  <c r="M470" i="1"/>
  <c r="P470" i="1"/>
  <c r="L162" i="1"/>
  <c r="N162" i="1" s="1"/>
  <c r="M162" i="1"/>
  <c r="P162" i="1"/>
  <c r="L444" i="1"/>
  <c r="N444" i="1" s="1"/>
  <c r="P444" i="1"/>
  <c r="L576" i="1"/>
  <c r="N576" i="1" s="1"/>
  <c r="P576" i="1"/>
  <c r="M576" i="1"/>
  <c r="M232" i="1"/>
  <c r="L232" i="1"/>
  <c r="N232" i="1" s="1"/>
  <c r="P232" i="1"/>
  <c r="P240" i="1"/>
  <c r="L240" i="1"/>
  <c r="N240" i="1" s="1"/>
  <c r="M240" i="1"/>
  <c r="P384" i="1"/>
  <c r="M384" i="1"/>
  <c r="L268" i="1"/>
  <c r="N268" i="1" s="1"/>
  <c r="P268" i="1"/>
  <c r="M268" i="1"/>
  <c r="L117" i="1"/>
  <c r="N117" i="1" s="1"/>
  <c r="M117" i="1"/>
  <c r="P117" i="1"/>
  <c r="L333" i="1"/>
  <c r="N333" i="1" s="1"/>
  <c r="P333" i="1"/>
  <c r="M333" i="1"/>
  <c r="L530" i="1"/>
  <c r="N530" i="1" s="1"/>
  <c r="M530" i="1"/>
  <c r="P530" i="1"/>
  <c r="L430" i="1"/>
  <c r="N430" i="1" s="1"/>
  <c r="M430" i="1"/>
  <c r="P430" i="1"/>
  <c r="L376" i="1"/>
  <c r="N376" i="1" s="1"/>
  <c r="P376" i="1"/>
  <c r="M376" i="1"/>
  <c r="L592" i="1"/>
  <c r="N592" i="1" s="1"/>
  <c r="P592" i="1"/>
  <c r="M592" i="1"/>
  <c r="M172" i="1"/>
  <c r="P172" i="1"/>
  <c r="L172" i="1"/>
  <c r="N172" i="1" s="1"/>
  <c r="M96" i="1"/>
  <c r="P434" i="1"/>
  <c r="M352" i="1"/>
  <c r="P440" i="1"/>
  <c r="M440" i="1"/>
  <c r="L440" i="1"/>
  <c r="N440" i="1" s="1"/>
  <c r="P316" i="1"/>
  <c r="L316" i="1"/>
  <c r="N316" i="1" s="1"/>
  <c r="M316" i="1"/>
  <c r="M301" i="1"/>
  <c r="L301" i="1"/>
  <c r="N301" i="1" s="1"/>
  <c r="P301" i="1"/>
  <c r="M582" i="1"/>
  <c r="P582" i="1"/>
  <c r="M30" i="1"/>
  <c r="L30" i="1"/>
  <c r="N30" i="1" s="1"/>
  <c r="L432" i="1"/>
  <c r="N432" i="1" s="1"/>
  <c r="M432" i="1"/>
  <c r="P432" i="1"/>
  <c r="L80" i="1"/>
  <c r="N80" i="1" s="1"/>
  <c r="M80" i="1"/>
  <c r="M580" i="1"/>
  <c r="M544" i="1"/>
  <c r="P237" i="1"/>
  <c r="L310" i="1"/>
  <c r="N310" i="1" s="1"/>
  <c r="L72" i="1"/>
  <c r="N72" i="1" s="1"/>
  <c r="M296" i="1"/>
  <c r="P560" i="1"/>
  <c r="L560" i="1"/>
  <c r="N560" i="1" s="1"/>
  <c r="M560" i="1"/>
  <c r="L416" i="1"/>
  <c r="N416" i="1" s="1"/>
  <c r="M416" i="1"/>
  <c r="P416" i="1"/>
  <c r="P272" i="1"/>
  <c r="M272" i="1"/>
  <c r="L84" i="1"/>
  <c r="N84" i="1" s="1"/>
  <c r="M84" i="1"/>
  <c r="P84" i="1"/>
  <c r="L25" i="1"/>
  <c r="N25" i="1" s="1"/>
  <c r="M25" i="1"/>
  <c r="M113" i="1"/>
  <c r="L113" i="1"/>
  <c r="N113" i="1" s="1"/>
  <c r="P113" i="1"/>
  <c r="P233" i="1"/>
  <c r="M233" i="1"/>
  <c r="L233" i="1"/>
  <c r="N233" i="1" s="1"/>
  <c r="P277" i="1"/>
  <c r="M277" i="1"/>
  <c r="L277" i="1"/>
  <c r="N277" i="1" s="1"/>
  <c r="L313" i="1"/>
  <c r="N313" i="1" s="1"/>
  <c r="M313" i="1"/>
  <c r="L594" i="1"/>
  <c r="N594" i="1" s="1"/>
  <c r="M594" i="1"/>
  <c r="P594" i="1"/>
  <c r="P498" i="1"/>
  <c r="M498" i="1"/>
  <c r="L498" i="1"/>
  <c r="N498" i="1" s="1"/>
  <c r="L146" i="1"/>
  <c r="N146" i="1" s="1"/>
  <c r="P146" i="1"/>
  <c r="M146" i="1"/>
  <c r="P492" i="1"/>
  <c r="L492" i="1"/>
  <c r="N492" i="1" s="1"/>
  <c r="M492" i="1"/>
  <c r="M584" i="1"/>
  <c r="L584" i="1"/>
  <c r="N584" i="1" s="1"/>
  <c r="P584" i="1"/>
  <c r="P204" i="1"/>
  <c r="L204" i="1"/>
  <c r="N204" i="1" s="1"/>
  <c r="M364" i="1"/>
  <c r="L364" i="1"/>
  <c r="N364" i="1" s="1"/>
  <c r="P364" i="1"/>
  <c r="L252" i="1"/>
  <c r="N252" i="1" s="1"/>
  <c r="P252" i="1"/>
  <c r="M252" i="1"/>
  <c r="P101" i="1"/>
  <c r="M134" i="1"/>
  <c r="L134" i="1"/>
  <c r="N134" i="1" s="1"/>
  <c r="P134" i="1"/>
  <c r="P202" i="1"/>
  <c r="L202" i="1"/>
  <c r="N202" i="1" s="1"/>
  <c r="M202" i="1"/>
  <c r="M282" i="1"/>
  <c r="L282" i="1"/>
  <c r="N282" i="1" s="1"/>
  <c r="P426" i="1"/>
  <c r="L426" i="1"/>
  <c r="N426" i="1" s="1"/>
  <c r="M426" i="1"/>
  <c r="L90" i="1"/>
  <c r="N90" i="1" s="1"/>
  <c r="P90" i="1"/>
  <c r="M90" i="1"/>
  <c r="P142" i="1"/>
  <c r="L142" i="1"/>
  <c r="N142" i="1" s="1"/>
  <c r="M142" i="1"/>
  <c r="P282" i="1"/>
  <c r="P262" i="1"/>
  <c r="M262" i="1"/>
  <c r="L262" i="1"/>
  <c r="N262" i="1" s="1"/>
  <c r="L454" i="1"/>
  <c r="N454" i="1" s="1"/>
  <c r="M112" i="1"/>
  <c r="L96" i="1"/>
  <c r="N96" i="1" s="1"/>
  <c r="L78" i="1"/>
  <c r="N78" i="1" s="1"/>
  <c r="P78" i="1"/>
  <c r="M78" i="1"/>
  <c r="P150" i="1"/>
  <c r="L150" i="1"/>
  <c r="N150" i="1" s="1"/>
  <c r="M150" i="1"/>
  <c r="P278" i="1"/>
  <c r="L278" i="1"/>
  <c r="N278" i="1" s="1"/>
  <c r="M278" i="1"/>
  <c r="M326" i="1"/>
  <c r="L326" i="1"/>
  <c r="N326" i="1" s="1"/>
  <c r="P326" i="1"/>
  <c r="P68" i="1"/>
  <c r="L68" i="1"/>
  <c r="N68" i="1" s="1"/>
  <c r="M68" i="1"/>
  <c r="L106" i="1"/>
  <c r="N106" i="1" s="1"/>
  <c r="M106" i="1"/>
  <c r="P106" i="1"/>
  <c r="P182" i="1"/>
  <c r="M182" i="1"/>
  <c r="L182" i="1"/>
  <c r="N182" i="1" s="1"/>
  <c r="M230" i="1"/>
  <c r="L230" i="1"/>
  <c r="N230" i="1" s="1"/>
  <c r="P230" i="1"/>
  <c r="L402" i="1"/>
  <c r="N402" i="1" s="1"/>
  <c r="M402" i="1"/>
  <c r="P402" i="1"/>
  <c r="M510" i="1"/>
  <c r="L510" i="1"/>
  <c r="N510" i="1" s="1"/>
  <c r="P510" i="1"/>
  <c r="L144" i="1"/>
  <c r="N144" i="1" s="1"/>
  <c r="M144" i="1"/>
  <c r="P144" i="1"/>
  <c r="M34" i="1"/>
  <c r="L34" i="1"/>
  <c r="N34" i="1" s="1"/>
  <c r="P226" i="1"/>
  <c r="L226" i="1"/>
  <c r="N226" i="1" s="1"/>
  <c r="M226" i="1"/>
  <c r="M378" i="1"/>
  <c r="L378" i="1"/>
  <c r="N378" i="1" s="1"/>
  <c r="P378" i="1"/>
  <c r="L238" i="1"/>
  <c r="N238" i="1" s="1"/>
  <c r="P238" i="1"/>
  <c r="M238" i="1"/>
  <c r="L302" i="1"/>
  <c r="N302" i="1" s="1"/>
  <c r="M302" i="1"/>
  <c r="P302" i="1"/>
  <c r="M40" i="1"/>
  <c r="L40" i="1"/>
  <c r="N40" i="1" s="1"/>
  <c r="L154" i="1"/>
  <c r="N154" i="1" s="1"/>
  <c r="P154" i="1"/>
  <c r="M154" i="1"/>
  <c r="L330" i="1"/>
  <c r="N330" i="1" s="1"/>
  <c r="M330" i="1"/>
  <c r="P330" i="1"/>
  <c r="L116" i="1"/>
  <c r="N116" i="1" s="1"/>
  <c r="P116" i="1"/>
  <c r="M116" i="1"/>
  <c r="L6" i="1"/>
  <c r="N6" i="1" s="1"/>
  <c r="M6" i="1"/>
  <c r="L250" i="1"/>
  <c r="N250" i="1" s="1"/>
  <c r="P250" i="1"/>
  <c r="M250" i="1"/>
  <c r="L318" i="1"/>
  <c r="N318" i="1" s="1"/>
  <c r="M318" i="1"/>
  <c r="P318" i="1"/>
  <c r="M16" i="1"/>
  <c r="L16" i="1"/>
  <c r="N16" i="1" s="1"/>
  <c r="M70" i="1"/>
  <c r="L70" i="1"/>
  <c r="N70" i="1" s="1"/>
  <c r="L166" i="1"/>
  <c r="N166" i="1" s="1"/>
  <c r="M166" i="1"/>
  <c r="P166" i="1"/>
  <c r="L218" i="1"/>
  <c r="N218" i="1" s="1"/>
  <c r="M218" i="1"/>
  <c r="P218" i="1"/>
  <c r="P382" i="1"/>
  <c r="L382" i="1"/>
  <c r="N382" i="1" s="1"/>
  <c r="M382" i="1"/>
  <c r="P478" i="1"/>
  <c r="L478" i="1"/>
  <c r="N478" i="1" s="1"/>
  <c r="M478" i="1"/>
  <c r="L156" i="1"/>
  <c r="N156" i="1" s="1"/>
  <c r="M156" i="1"/>
  <c r="P156" i="1"/>
  <c r="L104" i="1"/>
  <c r="N104" i="1" s="1"/>
  <c r="M104" i="1"/>
  <c r="M454" i="1"/>
  <c r="L434" i="1"/>
  <c r="N434" i="1" s="1"/>
  <c r="M294" i="1"/>
  <c r="P104" i="1"/>
  <c r="L206" i="1"/>
  <c r="N206" i="1" s="1"/>
  <c r="M206" i="1"/>
  <c r="M286" i="1"/>
  <c r="P286" i="1"/>
  <c r="L286" i="1"/>
  <c r="N286" i="1" s="1"/>
  <c r="M386" i="1"/>
  <c r="L386" i="1"/>
  <c r="N386" i="1" s="1"/>
  <c r="M136" i="1"/>
  <c r="P136" i="1"/>
  <c r="L136" i="1"/>
  <c r="N136" i="1" s="1"/>
  <c r="M52" i="1"/>
  <c r="L52" i="1"/>
  <c r="N52" i="1" s="1"/>
  <c r="P52" i="1"/>
  <c r="M354" i="1"/>
  <c r="P354" i="1"/>
  <c r="L354" i="1"/>
  <c r="N354" i="1" s="1"/>
  <c r="L138" i="1"/>
  <c r="N138" i="1" s="1"/>
  <c r="P138" i="1"/>
  <c r="M138" i="1"/>
  <c r="M194" i="1"/>
  <c r="L194" i="1"/>
  <c r="N194" i="1" s="1"/>
  <c r="P194" i="1"/>
  <c r="P258" i="1"/>
  <c r="M258" i="1"/>
  <c r="L258" i="1"/>
  <c r="N258" i="1" s="1"/>
  <c r="L322" i="1"/>
  <c r="N322" i="1" s="1"/>
  <c r="P322" i="1"/>
  <c r="M322" i="1"/>
  <c r="P598" i="1"/>
  <c r="M598" i="1"/>
  <c r="L598" i="1"/>
  <c r="N598" i="1" s="1"/>
  <c r="L128" i="1"/>
  <c r="N128" i="1" s="1"/>
  <c r="M128" i="1"/>
  <c r="P128" i="1"/>
  <c r="M38" i="1"/>
  <c r="L38" i="1"/>
  <c r="N38" i="1" s="1"/>
  <c r="M414" i="1"/>
  <c r="P414" i="1"/>
  <c r="L414" i="1"/>
  <c r="N414" i="1" s="1"/>
  <c r="M210" i="1"/>
  <c r="L210" i="1"/>
  <c r="N210" i="1" s="1"/>
  <c r="P210" i="1"/>
  <c r="M132" i="1"/>
  <c r="L132" i="1"/>
  <c r="N132" i="1" s="1"/>
  <c r="P132" i="1"/>
  <c r="L338" i="1"/>
  <c r="N338" i="1" s="1"/>
  <c r="P338" i="1"/>
  <c r="M338" i="1"/>
  <c r="M178" i="1"/>
  <c r="P178" i="1"/>
  <c r="L178" i="1"/>
  <c r="N178" i="1" s="1"/>
  <c r="M26" i="1"/>
  <c r="L26" i="1"/>
  <c r="N26" i="1" s="1"/>
  <c r="M266" i="1"/>
  <c r="L266" i="1"/>
  <c r="N266" i="1" s="1"/>
  <c r="P266" i="1"/>
  <c r="P398" i="1"/>
  <c r="L398" i="1"/>
  <c r="N398" i="1" s="1"/>
  <c r="M398" i="1"/>
  <c r="P234" i="1"/>
  <c r="M234" i="1"/>
  <c r="L234" i="1"/>
  <c r="N234" i="1" s="1"/>
  <c r="M122" i="1"/>
  <c r="P122" i="1"/>
  <c r="L122" i="1"/>
  <c r="N122" i="1" s="1"/>
  <c r="L28" i="1"/>
  <c r="N28" i="1" s="1"/>
  <c r="M28" i="1"/>
  <c r="L118" i="1"/>
  <c r="N118" i="1" s="1"/>
  <c r="P118" i="1"/>
  <c r="M118" i="1"/>
  <c r="P66" i="1"/>
  <c r="L66" i="1"/>
  <c r="N66" i="1" s="1"/>
  <c r="M66" i="1"/>
  <c r="L222" i="1"/>
  <c r="N222" i="1" s="1"/>
  <c r="M236" i="1"/>
  <c r="L236" i="1"/>
  <c r="N236" i="1" s="1"/>
  <c r="P236" i="1"/>
  <c r="L494" i="1"/>
  <c r="N494" i="1" s="1"/>
  <c r="P494" i="1"/>
  <c r="M494" i="1"/>
  <c r="P362" i="1"/>
  <c r="L362" i="1"/>
  <c r="N362" i="1" s="1"/>
  <c r="M362" i="1"/>
  <c r="P314" i="1"/>
  <c r="M314" i="1"/>
  <c r="L314" i="1"/>
  <c r="N314" i="1" s="1"/>
  <c r="M254" i="1"/>
  <c r="L254" i="1"/>
  <c r="N254" i="1" s="1"/>
  <c r="P254" i="1"/>
  <c r="P214" i="1"/>
  <c r="M214" i="1"/>
  <c r="L214" i="1"/>
  <c r="N214" i="1" s="1"/>
  <c r="M130" i="1"/>
  <c r="P130" i="1"/>
  <c r="L130" i="1"/>
  <c r="N130" i="1" s="1"/>
  <c r="M114" i="1"/>
  <c r="P114" i="1"/>
  <c r="M50" i="1"/>
  <c r="L50" i="1"/>
  <c r="N50" i="1" s="1"/>
  <c r="M534" i="1"/>
  <c r="P534" i="1"/>
  <c r="L534" i="1"/>
  <c r="N534" i="1" s="1"/>
  <c r="P274" i="1"/>
  <c r="L274" i="1"/>
  <c r="N274" i="1" s="1"/>
  <c r="M274" i="1"/>
  <c r="M74" i="1"/>
  <c r="L74" i="1"/>
  <c r="N74" i="1" s="1"/>
  <c r="P74" i="1"/>
  <c r="M518" i="1"/>
  <c r="P518" i="1"/>
  <c r="L518" i="1"/>
  <c r="N518" i="1" s="1"/>
  <c r="L390" i="1"/>
  <c r="N390" i="1" s="1"/>
  <c r="P390" i="1"/>
  <c r="M390" i="1"/>
  <c r="L334" i="1"/>
  <c r="N334" i="1" s="1"/>
  <c r="P334" i="1"/>
  <c r="M334" i="1"/>
  <c r="L170" i="1"/>
  <c r="N170" i="1" s="1"/>
  <c r="M170" i="1"/>
  <c r="P170" i="1"/>
  <c r="M2" i="1"/>
  <c r="L2" i="1"/>
  <c r="N2" i="1" s="1"/>
  <c r="M222" i="1"/>
  <c r="P148" i="1"/>
  <c r="L148" i="1"/>
  <c r="N148" i="1" s="1"/>
  <c r="M148" i="1"/>
  <c r="M550" i="1"/>
  <c r="L550" i="1"/>
  <c r="N550" i="1" s="1"/>
  <c r="P550" i="1"/>
  <c r="P350" i="1"/>
  <c r="M350" i="1"/>
  <c r="L350" i="1"/>
  <c r="N350" i="1" s="1"/>
  <c r="M298" i="1"/>
  <c r="L298" i="1"/>
  <c r="N298" i="1" s="1"/>
  <c r="P298" i="1"/>
  <c r="P242" i="1"/>
  <c r="M242" i="1"/>
  <c r="L242" i="1"/>
  <c r="N242" i="1" s="1"/>
  <c r="M198" i="1"/>
  <c r="P198" i="1"/>
  <c r="L198" i="1"/>
  <c r="N198" i="1" s="1"/>
  <c r="M126" i="1"/>
  <c r="L126" i="1"/>
  <c r="N126" i="1" s="1"/>
  <c r="P126" i="1"/>
  <c r="P102" i="1"/>
  <c r="M102" i="1"/>
  <c r="L102" i="1"/>
  <c r="N102" i="1" s="1"/>
  <c r="M42" i="1"/>
  <c r="L42" i="1"/>
  <c r="N42" i="1" s="1"/>
  <c r="G452" i="1"/>
  <c r="G453" i="1" s="1"/>
  <c r="G454" i="1" s="1"/>
  <c r="G455" i="1" s="1"/>
  <c r="G456" i="1" s="1"/>
  <c r="G457" i="1" s="1"/>
  <c r="G458" i="1" s="1"/>
  <c r="G459" i="1" s="1"/>
  <c r="G460" i="1" s="1"/>
  <c r="G461" i="1" s="1"/>
  <c r="G462" i="1" s="1"/>
  <c r="G463" i="1" s="1"/>
  <c r="G464" i="1" s="1"/>
  <c r="G465" i="1" s="1"/>
  <c r="G466" i="1" s="1"/>
  <c r="G467" i="1" s="1"/>
  <c r="G468" i="1" s="1"/>
  <c r="G469" i="1" s="1"/>
  <c r="G470" i="1" s="1"/>
  <c r="G471" i="1" s="1"/>
  <c r="G472" i="1" s="1"/>
  <c r="G473" i="1" s="1"/>
  <c r="G474" i="1" s="1"/>
  <c r="G475" i="1" s="1"/>
  <c r="G476" i="1" s="1"/>
  <c r="G477" i="1" s="1"/>
  <c r="G478" i="1" s="1"/>
  <c r="G479" i="1" s="1"/>
  <c r="G480" i="1" s="1"/>
  <c r="G481" i="1" s="1"/>
  <c r="G482" i="1" s="1"/>
  <c r="G483" i="1" s="1"/>
  <c r="G484" i="1" s="1"/>
  <c r="G485" i="1" s="1"/>
  <c r="G486" i="1" s="1"/>
  <c r="G487" i="1" s="1"/>
  <c r="G488" i="1" s="1"/>
  <c r="G489" i="1" s="1"/>
  <c r="G490" i="1" s="1"/>
  <c r="G491" i="1" s="1"/>
  <c r="G492" i="1" s="1"/>
  <c r="G493" i="1" s="1"/>
  <c r="G494" i="1" s="1"/>
  <c r="G495" i="1" s="1"/>
  <c r="G496" i="1" s="1"/>
  <c r="G497" i="1" s="1"/>
  <c r="G498" i="1" s="1"/>
  <c r="G499" i="1" s="1"/>
  <c r="G500" i="1" s="1"/>
  <c r="G501" i="1" s="1"/>
  <c r="G502" i="1" s="1"/>
  <c r="G503" i="1" s="1"/>
  <c r="G504" i="1" s="1"/>
  <c r="G505" i="1" s="1"/>
  <c r="G506" i="1" s="1"/>
  <c r="G507" i="1" s="1"/>
  <c r="G508" i="1" s="1"/>
  <c r="G509" i="1" s="1"/>
  <c r="G510" i="1" s="1"/>
  <c r="G511" i="1" s="1"/>
  <c r="G512" i="1" s="1"/>
  <c r="G513" i="1" s="1"/>
  <c r="G514" i="1" s="1"/>
  <c r="G515" i="1" s="1"/>
  <c r="G516" i="1" s="1"/>
  <c r="G517" i="1" s="1"/>
  <c r="G518" i="1" s="1"/>
  <c r="G519" i="1" s="1"/>
  <c r="G520" i="1" s="1"/>
  <c r="G521" i="1" s="1"/>
  <c r="G522" i="1" s="1"/>
  <c r="G523" i="1" s="1"/>
  <c r="G524" i="1" s="1"/>
  <c r="G525" i="1" s="1"/>
  <c r="G526" i="1" s="1"/>
  <c r="G527" i="1" s="1"/>
  <c r="G528" i="1" s="1"/>
  <c r="G529" i="1" s="1"/>
  <c r="G530" i="1" s="1"/>
  <c r="G531" i="1" s="1"/>
  <c r="G532" i="1" s="1"/>
  <c r="G533" i="1" s="1"/>
  <c r="G534" i="1" s="1"/>
  <c r="G535" i="1" s="1"/>
  <c r="G536" i="1" s="1"/>
  <c r="G537" i="1" s="1"/>
  <c r="G538" i="1" s="1"/>
  <c r="G539" i="1" s="1"/>
  <c r="G540" i="1" s="1"/>
  <c r="G541" i="1" s="1"/>
  <c r="G542" i="1" s="1"/>
  <c r="G543" i="1" s="1"/>
  <c r="G544" i="1" s="1"/>
  <c r="G545" i="1" s="1"/>
  <c r="G546" i="1" s="1"/>
  <c r="G547" i="1" s="1"/>
  <c r="G548" i="1" s="1"/>
  <c r="G549" i="1" s="1"/>
  <c r="G550" i="1" s="1"/>
  <c r="G551" i="1" s="1"/>
  <c r="G552" i="1" s="1"/>
  <c r="G553" i="1" s="1"/>
  <c r="G554" i="1" s="1"/>
  <c r="G555" i="1" s="1"/>
  <c r="G556" i="1" s="1"/>
  <c r="G557" i="1" s="1"/>
  <c r="G558" i="1" s="1"/>
  <c r="G559" i="1" s="1"/>
  <c r="G560" i="1" s="1"/>
  <c r="G561" i="1" s="1"/>
  <c r="G562" i="1" s="1"/>
  <c r="G563" i="1" s="1"/>
  <c r="G564" i="1" s="1"/>
  <c r="G565" i="1" s="1"/>
  <c r="G566" i="1" s="1"/>
  <c r="G567" i="1" s="1"/>
  <c r="G568" i="1" s="1"/>
  <c r="G569" i="1" s="1"/>
  <c r="G570" i="1" s="1"/>
  <c r="G571" i="1" s="1"/>
  <c r="G572" i="1" s="1"/>
  <c r="G573" i="1" s="1"/>
  <c r="G574" i="1" s="1"/>
  <c r="G575" i="1" s="1"/>
  <c r="G576" i="1" s="1"/>
  <c r="G577" i="1" s="1"/>
  <c r="G578" i="1" s="1"/>
  <c r="G579" i="1" s="1"/>
  <c r="G580" i="1" s="1"/>
  <c r="G581" i="1" s="1"/>
  <c r="G582" i="1" s="1"/>
  <c r="G583" i="1" s="1"/>
  <c r="G584" i="1" s="1"/>
  <c r="G585" i="1" s="1"/>
  <c r="G586" i="1" s="1"/>
  <c r="G587" i="1" s="1"/>
  <c r="G588" i="1" s="1"/>
  <c r="G589" i="1" s="1"/>
  <c r="G590" i="1" s="1"/>
  <c r="G591" i="1" s="1"/>
  <c r="G592" i="1" s="1"/>
  <c r="G593" i="1" s="1"/>
  <c r="G594" i="1" s="1"/>
  <c r="G595" i="1" s="1"/>
  <c r="G596" i="1" s="1"/>
  <c r="G597" i="1" s="1"/>
  <c r="G598" i="1" s="1"/>
  <c r="G599" i="1" s="1"/>
  <c r="G600" i="1" s="1"/>
  <c r="G601" i="1" s="1"/>
  <c r="E15" i="1" l="1"/>
  <c r="C15" i="1"/>
  <c r="B13" i="1"/>
  <c r="E13" i="1"/>
  <c r="B15" i="1"/>
  <c r="C13" i="1" l="1"/>
  <c r="D15" i="1" s="1"/>
  <c r="D13" i="1" l="1"/>
</calcChain>
</file>

<file path=xl/sharedStrings.xml><?xml version="1.0" encoding="utf-8"?>
<sst xmlns="http://schemas.openxmlformats.org/spreadsheetml/2006/main" count="88" uniqueCount="76">
  <si>
    <t>Distance (m)</t>
  </si>
  <si>
    <t>Vmax (m/s)</t>
  </si>
  <si>
    <t>Tau (s)</t>
  </si>
  <si>
    <t>T° (°C)</t>
  </si>
  <si>
    <t>F0 (N/kg)</t>
  </si>
  <si>
    <t>V0 (m/s)</t>
  </si>
  <si>
    <t>Pmax (W/kg)</t>
  </si>
  <si>
    <t>RF max (%)</t>
  </si>
  <si>
    <t>Drf (%)</t>
  </si>
  <si>
    <t>Velocity (t)</t>
  </si>
  <si>
    <t>Position (t)</t>
  </si>
  <si>
    <t>Stature (m)</t>
  </si>
  <si>
    <t>Mass (kg)</t>
  </si>
  <si>
    <t>Time (s)</t>
  </si>
  <si>
    <t>Position model (s)</t>
  </si>
  <si>
    <t>Square Differences</t>
  </si>
  <si>
    <t>Sum</t>
  </si>
  <si>
    <t>FV Slope</t>
  </si>
  <si>
    <t>Full details on the method:</t>
  </si>
  <si>
    <t>Full details on the interpretation of variables:</t>
  </si>
  <si>
    <t>https://www.researchgate.net/publication/287995954_Interpreting_Power-Force-Velocity_Profiles_for_Individualized_and_Specific_Training</t>
  </si>
  <si>
    <t>https://www.researchgate.net/publication/277020032_A_simple_method_for_measuring_power_force_velocity_properties_and_mechanical_effectiveness_in_sprint_running_Simple_method_to_compute_sprint_mechanics</t>
  </si>
  <si>
    <t>HZT acceleration (t)</t>
  </si>
  <si>
    <t>Air Friction (N)</t>
  </si>
  <si>
    <t>HZT Net Force (N)</t>
  </si>
  <si>
    <t>HZT Net Force (N/kg)</t>
  </si>
  <si>
    <t>HZT Power (W)</t>
  </si>
  <si>
    <t>HZT Power (W/kg)</t>
  </si>
  <si>
    <t>VTC Force (N)</t>
  </si>
  <si>
    <t>Ratio of Force (%)</t>
  </si>
  <si>
    <t>Vopt (m/s)</t>
  </si>
  <si>
    <t>Max Speed (m/s)</t>
  </si>
  <si>
    <t>P (hPa)</t>
  </si>
  <si>
    <t>Radar Speed (km/h)</t>
  </si>
  <si>
    <t>Radar Speed (m/s)</t>
  </si>
  <si>
    <t>Model Speed (m/s)</t>
  </si>
  <si>
    <t>Position (m)</t>
  </si>
  <si>
    <t>Square differences</t>
  </si>
  <si>
    <t>Acceleration (m/s2)</t>
  </si>
  <si>
    <t>F Hzt (N)</t>
  </si>
  <si>
    <t>F air (N)</t>
  </si>
  <si>
    <t>F HZT total (N)</t>
  </si>
  <si>
    <t>F HZT total (N/kg)</t>
  </si>
  <si>
    <t>Power hzt (W/kg)</t>
  </si>
  <si>
    <t>F RESULTANT (N)</t>
  </si>
  <si>
    <t>RF (%)</t>
  </si>
  <si>
    <t>Height (m)</t>
  </si>
  <si>
    <t>P (mmHg)</t>
  </si>
  <si>
    <t>distance</t>
  </si>
  <si>
    <t>time</t>
  </si>
  <si>
    <t>diff</t>
  </si>
  <si>
    <t>Predicted</t>
  </si>
  <si>
    <t>Timing Light</t>
  </si>
  <si>
    <t>Time delay (s)</t>
  </si>
  <si>
    <t>diff in per</t>
  </si>
  <si>
    <t>SUM of square differences</t>
  </si>
  <si>
    <t>Air friction coefficient k (kg/m)</t>
  </si>
  <si>
    <t>see Arsac et al. 2002</t>
  </si>
  <si>
    <t>rho (kg/m^3)</t>
  </si>
  <si>
    <t>Af (m²)</t>
  </si>
  <si>
    <t>Cd</t>
  </si>
  <si>
    <t>Drf</t>
  </si>
  <si>
    <t>MAIN OUTCOMES</t>
  </si>
  <si>
    <t>F0 (N)</t>
  </si>
  <si>
    <t>Pmax (W)</t>
  </si>
  <si>
    <t>FV profile (slope)</t>
  </si>
  <si>
    <t>Bolt's power/kg is at 30</t>
  </si>
  <si>
    <t>top guys at 0.04-0.06</t>
  </si>
  <si>
    <t>bottom guys at 0.08</t>
  </si>
  <si>
    <t>RFmax</t>
  </si>
  <si>
    <t>This speadsheet is for calculation of the correct positions of split time marks (sticks, cones etc.). The calculation accounts for camera parallax.</t>
  </si>
  <si>
    <t>Athlete's position (m)</t>
  </si>
  <si>
    <t>Distance of the mark from the start line (m)</t>
  </si>
  <si>
    <t>Perpendicular distance from camera to the line of movement (m)</t>
  </si>
  <si>
    <t>Separation between marks and line of movement (m)</t>
  </si>
  <si>
    <t>Camera location from the start line in the direction of movement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</si>
</sst>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16" x14ac:knownFonts="1">
    <font>
      <sz val="12"/>
      <color theme="1"/>
      <name val="Calibri"/>
      <family val="2"/>
      <scheme val="minor"/>
    </font>
    <font>
      <sz val="12"/>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i/>
      <sz val="12"/>
      <color rgb="FFFF0000"/>
      <name val="Calibri"/>
      <family val="2"/>
      <scheme val="minor"/>
    </font>
    <font>
      <b/>
      <sz val="12"/>
      <color rgb="FFFF0000"/>
      <name val="Calibri"/>
      <family val="2"/>
      <scheme val="minor"/>
    </font>
    <font>
      <b/>
      <sz val="12"/>
      <color rgb="FFFFFF00"/>
      <name val="Calibri"/>
      <family val="2"/>
      <scheme val="minor"/>
    </font>
    <font>
      <b/>
      <sz val="16"/>
      <color rgb="FFFFFF00"/>
      <name val="Calibri"/>
      <family val="2"/>
      <scheme val="minor"/>
    </font>
    <font>
      <sz val="12"/>
      <color rgb="FFFFFF00"/>
      <name val="Calibri"/>
      <family val="2"/>
      <scheme val="minor"/>
    </font>
    <font>
      <u/>
      <sz val="12"/>
      <color theme="10"/>
      <name val="Calibri"/>
      <family val="2"/>
      <scheme val="minor"/>
    </font>
    <font>
      <sz val="11"/>
      <color theme="1"/>
      <name val="Calibri"/>
      <family val="2"/>
      <scheme val="minor"/>
    </font>
    <font>
      <b/>
      <sz val="14"/>
      <color theme="1"/>
      <name val="Calibri"/>
      <family val="2"/>
      <scheme val="minor"/>
    </font>
    <font>
      <sz val="12"/>
      <color theme="0"/>
      <name val="Calibri"/>
      <family val="2"/>
      <scheme val="minor"/>
    </font>
  </fonts>
  <fills count="17">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2"/>
        <bgColor indexed="64"/>
      </patternFill>
    </fill>
    <fill>
      <patternFill patternType="solid">
        <fgColor rgb="FFFFFF00"/>
        <bgColor indexed="64"/>
      </patternFill>
    </fill>
    <fill>
      <patternFill patternType="solid">
        <fgColor rgb="FFCCFFCC"/>
        <bgColor indexed="64"/>
      </patternFill>
    </fill>
    <fill>
      <patternFill patternType="solid">
        <fgColor theme="3" tint="0.59999389629810485"/>
        <bgColor indexed="64"/>
      </patternFill>
    </fill>
    <fill>
      <patternFill patternType="solid">
        <fgColor rgb="FF00B05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86">
    <xf numFmtId="0" fontId="0" fillId="0" borderId="0" xfId="0"/>
    <xf numFmtId="0" fontId="5" fillId="2" borderId="0" xfId="0" applyFont="1" applyFill="1" applyAlignment="1">
      <alignment horizontal="left" vertical="center" wrapText="1"/>
    </xf>
    <xf numFmtId="0" fontId="6" fillId="3" borderId="0" xfId="0" applyFont="1" applyFill="1" applyAlignment="1">
      <alignment horizontal="center" vertical="center" wrapText="1"/>
    </xf>
    <xf numFmtId="0" fontId="5" fillId="4" borderId="0" xfId="0" applyFont="1" applyFill="1" applyAlignment="1">
      <alignment horizontal="center" vertical="center" wrapText="1"/>
    </xf>
    <xf numFmtId="9" fontId="5" fillId="4" borderId="0" xfId="1" applyFont="1" applyFill="1" applyAlignment="1">
      <alignment horizontal="center" vertical="center" wrapText="1"/>
    </xf>
    <xf numFmtId="0" fontId="5" fillId="0" borderId="0" xfId="0" applyFont="1" applyAlignment="1">
      <alignment vertical="center" wrapText="1"/>
    </xf>
    <xf numFmtId="0" fontId="2" fillId="5" borderId="0" xfId="0" applyFont="1" applyFill="1" applyAlignment="1">
      <alignment horizontal="left"/>
    </xf>
    <xf numFmtId="0" fontId="4" fillId="3" borderId="0" xfId="0" applyFont="1" applyFill="1" applyAlignment="1">
      <alignment horizontal="center"/>
    </xf>
    <xf numFmtId="0" fontId="0" fillId="3" borderId="0" xfId="0" applyFont="1" applyFill="1" applyAlignment="1">
      <alignment horizontal="center"/>
    </xf>
    <xf numFmtId="164" fontId="0" fillId="3" borderId="0" xfId="0" applyNumberFormat="1" applyFont="1" applyFill="1" applyAlignment="1">
      <alignment horizontal="center"/>
    </xf>
    <xf numFmtId="0" fontId="0" fillId="0" borderId="0" xfId="0"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6" borderId="0" xfId="1" applyFont="1" applyFill="1" applyAlignment="1">
      <alignment horizontal="center"/>
    </xf>
    <xf numFmtId="0" fontId="0" fillId="2" borderId="0" xfId="0" applyFill="1" applyAlignment="1">
      <alignment horizontal="left"/>
    </xf>
    <xf numFmtId="0" fontId="7" fillId="3" borderId="0" xfId="0" applyFont="1" applyFill="1" applyAlignment="1">
      <alignment horizontal="center"/>
    </xf>
    <xf numFmtId="0" fontId="0" fillId="2" borderId="0" xfId="0" applyFont="1" applyFill="1" applyAlignment="1">
      <alignment horizontal="center"/>
    </xf>
    <xf numFmtId="0" fontId="4" fillId="2" borderId="0" xfId="0" applyFont="1" applyFill="1" applyAlignment="1">
      <alignment horizontal="center"/>
    </xf>
    <xf numFmtId="9" fontId="0" fillId="0" borderId="0" xfId="1" applyFont="1" applyAlignment="1">
      <alignment horizontal="center"/>
    </xf>
    <xf numFmtId="0" fontId="9" fillId="5" borderId="0" xfId="0" applyFont="1" applyFill="1" applyAlignment="1">
      <alignment horizontal="left"/>
    </xf>
    <xf numFmtId="0" fontId="10" fillId="5" borderId="0" xfId="0" applyFont="1" applyFill="1" applyAlignment="1">
      <alignment horizontal="center" vertical="center" wrapText="1"/>
    </xf>
    <xf numFmtId="0" fontId="9" fillId="5" borderId="0" xfId="0" applyFont="1" applyFill="1" applyAlignment="1">
      <alignment horizontal="center"/>
    </xf>
    <xf numFmtId="0" fontId="11" fillId="5" borderId="0" xfId="0" applyFont="1" applyFill="1" applyAlignment="1">
      <alignment horizontal="center"/>
    </xf>
    <xf numFmtId="164" fontId="8" fillId="3" borderId="1" xfId="0" applyNumberFormat="1" applyFont="1" applyFill="1" applyBorder="1" applyAlignment="1">
      <alignment horizontal="center"/>
    </xf>
    <xf numFmtId="0" fontId="12" fillId="2" borderId="0" xfId="2" applyFill="1" applyAlignment="1">
      <alignment horizontal="left"/>
    </xf>
    <xf numFmtId="0" fontId="4" fillId="2" borderId="0" xfId="0" applyFont="1" applyFill="1" applyAlignment="1">
      <alignment horizontal="left"/>
    </xf>
    <xf numFmtId="0" fontId="0" fillId="7" borderId="2" xfId="0" applyFont="1" applyFill="1" applyBorder="1" applyAlignment="1">
      <alignment horizontal="center"/>
    </xf>
    <xf numFmtId="0" fontId="0" fillId="7" borderId="3" xfId="0" applyFont="1" applyFill="1" applyBorder="1" applyAlignment="1">
      <alignment horizontal="center"/>
    </xf>
    <xf numFmtId="0" fontId="0" fillId="7" borderId="4" xfId="0" applyFont="1" applyFill="1" applyBorder="1" applyAlignment="1">
      <alignment horizontal="center"/>
    </xf>
    <xf numFmtId="2" fontId="3" fillId="7" borderId="5" xfId="0" applyNumberFormat="1" applyFont="1" applyFill="1" applyBorder="1" applyAlignment="1">
      <alignment horizontal="center"/>
    </xf>
    <xf numFmtId="2" fontId="3" fillId="7" borderId="0" xfId="0" applyNumberFormat="1" applyFont="1" applyFill="1" applyBorder="1" applyAlignment="1">
      <alignment horizontal="center"/>
    </xf>
    <xf numFmtId="164" fontId="3" fillId="7" borderId="6" xfId="0" applyNumberFormat="1" applyFont="1" applyFill="1" applyBorder="1" applyAlignment="1">
      <alignment horizontal="center"/>
    </xf>
    <xf numFmtId="0" fontId="0" fillId="7" borderId="5" xfId="0" applyFill="1" applyBorder="1" applyAlignment="1">
      <alignment horizontal="left"/>
    </xf>
    <xf numFmtId="0" fontId="0" fillId="7" borderId="0" xfId="0" applyFill="1" applyBorder="1" applyAlignment="1">
      <alignment horizontal="left"/>
    </xf>
    <xf numFmtId="9" fontId="3" fillId="7" borderId="7" xfId="0" applyNumberFormat="1" applyFont="1" applyFill="1" applyBorder="1" applyAlignment="1">
      <alignment horizontal="center"/>
    </xf>
    <xf numFmtId="10" fontId="3" fillId="7" borderId="8" xfId="1" applyNumberFormat="1" applyFont="1" applyFill="1" applyBorder="1" applyAlignment="1">
      <alignment horizontal="center"/>
    </xf>
    <xf numFmtId="2" fontId="0" fillId="8" borderId="0" xfId="0" applyNumberFormat="1" applyFill="1" applyAlignment="1">
      <alignment horizontal="center"/>
    </xf>
    <xf numFmtId="2" fontId="3" fillId="7" borderId="8" xfId="0" applyNumberFormat="1" applyFont="1" applyFill="1" applyBorder="1" applyAlignment="1">
      <alignment horizontal="center"/>
    </xf>
    <xf numFmtId="2" fontId="3" fillId="7" borderId="9" xfId="0" applyNumberFormat="1" applyFont="1" applyFill="1" applyBorder="1" applyAlignment="1">
      <alignment horizontal="center"/>
    </xf>
    <xf numFmtId="2" fontId="0" fillId="0" borderId="0" xfId="0" applyNumberFormat="1" applyFill="1" applyAlignment="1">
      <alignment horizontal="center"/>
    </xf>
    <xf numFmtId="0" fontId="13" fillId="7" borderId="6" xfId="0" applyFont="1" applyFill="1" applyBorder="1" applyAlignment="1">
      <alignment horizontal="left"/>
    </xf>
    <xf numFmtId="0" fontId="4" fillId="9" borderId="0" xfId="0" applyFont="1" applyFill="1" applyAlignment="1">
      <alignment horizontal="center" vertical="center" wrapText="1"/>
    </xf>
    <xf numFmtId="0" fontId="4" fillId="0" borderId="0" xfId="0" applyFont="1" applyAlignment="1">
      <alignment horizontal="center" vertical="center" wrapText="1"/>
    </xf>
    <xf numFmtId="0" fontId="4" fillId="10" borderId="0" xfId="0" applyFont="1" applyFill="1" applyAlignment="1">
      <alignment horizontal="center" vertical="center" wrapText="1"/>
    </xf>
    <xf numFmtId="0" fontId="4" fillId="11" borderId="0" xfId="0" applyFont="1" applyFill="1" applyAlignment="1">
      <alignment horizontal="center" vertical="center" wrapText="1"/>
    </xf>
    <xf numFmtId="0" fontId="4" fillId="0" borderId="2" xfId="0" applyFont="1" applyBorder="1"/>
    <xf numFmtId="0" fontId="0" fillId="12" borderId="3" xfId="0" applyFill="1" applyBorder="1"/>
    <xf numFmtId="0" fontId="0" fillId="0" borderId="4" xfId="0" applyBorder="1"/>
    <xf numFmtId="0" fontId="0" fillId="9" borderId="0" xfId="0" applyFill="1"/>
    <xf numFmtId="2" fontId="0" fillId="10" borderId="0" xfId="0" applyNumberFormat="1" applyFill="1" applyAlignment="1">
      <alignment horizontal="center"/>
    </xf>
    <xf numFmtId="165" fontId="0" fillId="0" borderId="0" xfId="0" applyNumberFormat="1" applyAlignment="1">
      <alignment horizontal="center"/>
    </xf>
    <xf numFmtId="1" fontId="0" fillId="11" borderId="0" xfId="0" applyNumberFormat="1" applyFill="1" applyAlignment="1">
      <alignment horizontal="center"/>
    </xf>
    <xf numFmtId="0" fontId="4" fillId="0" borderId="5" xfId="0" applyFont="1" applyBorder="1"/>
    <xf numFmtId="0" fontId="0" fillId="0" borderId="6" xfId="0" applyBorder="1"/>
    <xf numFmtId="0" fontId="0" fillId="12" borderId="0" xfId="0" applyFill="1"/>
    <xf numFmtId="2" fontId="0" fillId="0" borderId="0" xfId="0" applyNumberFormat="1"/>
    <xf numFmtId="0" fontId="4" fillId="0" borderId="10" xfId="0" applyFont="1" applyBorder="1"/>
    <xf numFmtId="2" fontId="0" fillId="13" borderId="11" xfId="0" applyNumberFormat="1" applyFill="1" applyBorder="1"/>
    <xf numFmtId="2" fontId="0" fillId="13" borderId="0" xfId="0" applyNumberFormat="1" applyFill="1"/>
    <xf numFmtId="0" fontId="4" fillId="0" borderId="7" xfId="0" applyFont="1" applyBorder="1"/>
    <xf numFmtId="0" fontId="0" fillId="13" borderId="8" xfId="0" applyFill="1" applyBorder="1"/>
    <xf numFmtId="0" fontId="4" fillId="0" borderId="13" xfId="0" applyFont="1" applyBorder="1"/>
    <xf numFmtId="165" fontId="0" fillId="14" borderId="14" xfId="0" applyNumberFormat="1" applyFill="1" applyBorder="1"/>
    <xf numFmtId="0" fontId="0" fillId="0" borderId="15" xfId="0" applyBorder="1"/>
    <xf numFmtId="0" fontId="14" fillId="16" borderId="2" xfId="0" applyFont="1" applyFill="1" applyBorder="1"/>
    <xf numFmtId="1" fontId="0" fillId="16" borderId="4" xfId="0" applyNumberFormat="1" applyFill="1" applyBorder="1" applyAlignment="1">
      <alignment horizontal="center"/>
    </xf>
    <xf numFmtId="0" fontId="14" fillId="16" borderId="5" xfId="0" applyFont="1" applyFill="1" applyBorder="1"/>
    <xf numFmtId="2" fontId="0" fillId="16" borderId="6" xfId="0" applyNumberFormat="1" applyFill="1" applyBorder="1" applyAlignment="1">
      <alignment horizontal="center"/>
    </xf>
    <xf numFmtId="1" fontId="0" fillId="16" borderId="6" xfId="0" applyNumberFormat="1" applyFill="1" applyBorder="1" applyAlignment="1">
      <alignment horizontal="center"/>
    </xf>
    <xf numFmtId="164" fontId="0" fillId="16" borderId="6" xfId="0" applyNumberFormat="1" applyFill="1" applyBorder="1" applyAlignment="1">
      <alignment horizontal="center"/>
    </xf>
    <xf numFmtId="166" fontId="0" fillId="16" borderId="6" xfId="0" applyNumberFormat="1" applyFill="1" applyBorder="1" applyAlignment="1">
      <alignment horizontal="center"/>
    </xf>
    <xf numFmtId="0" fontId="14" fillId="16" borderId="7" xfId="0" applyFont="1" applyFill="1" applyBorder="1"/>
    <xf numFmtId="10" fontId="0" fillId="16" borderId="9" xfId="0" applyNumberFormat="1" applyFill="1" applyBorder="1" applyAlignment="1">
      <alignment horizontal="center"/>
    </xf>
    <xf numFmtId="0" fontId="0" fillId="10" borderId="0" xfId="0" applyFill="1"/>
    <xf numFmtId="0" fontId="0" fillId="11" borderId="0" xfId="0" applyFill="1"/>
    <xf numFmtId="0" fontId="8" fillId="5" borderId="0" xfId="0" applyFont="1" applyFill="1" applyAlignment="1">
      <alignment horizontal="left" vertical="top" wrapText="1"/>
    </xf>
    <xf numFmtId="0" fontId="0" fillId="5" borderId="0" xfId="0" applyFill="1"/>
    <xf numFmtId="0" fontId="9" fillId="5" borderId="0" xfId="0" applyFont="1" applyFill="1" applyAlignment="1">
      <alignment horizontal="center" vertical="center" wrapText="1"/>
    </xf>
    <xf numFmtId="0" fontId="15" fillId="0" borderId="0" xfId="0" applyFont="1"/>
    <xf numFmtId="0" fontId="9" fillId="5" borderId="0" xfId="0" applyFont="1" applyFill="1"/>
    <xf numFmtId="0" fontId="0" fillId="0" borderId="1" xfId="0" applyBorder="1" applyAlignment="1">
      <alignment horizontal="center"/>
    </xf>
    <xf numFmtId="2" fontId="3" fillId="0" borderId="1" xfId="0" applyNumberFormat="1" applyFont="1" applyBorder="1" applyAlignment="1">
      <alignment horizontal="center"/>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2" fillId="15" borderId="14" xfId="0" applyFont="1" applyFill="1" applyBorder="1" applyAlignment="1">
      <alignment horizontal="center"/>
    </xf>
  </cellXfs>
  <cellStyles count="3">
    <cellStyle name="Lien hypertexte" xfId="2" builtinId="8"/>
    <cellStyle name="Normal" xfId="0" builtinId="0"/>
    <cellStyle name="Pourcentage" xfId="1" builtinId="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FF0000"/>
                </a:solidFill>
                <a:latin typeface="+mn-lt"/>
                <a:ea typeface="+mn-ea"/>
                <a:cs typeface="+mn-cs"/>
              </a:defRPr>
            </a:pPr>
            <a:r>
              <a:rPr lang="fr-FR" sz="1600" b="1">
                <a:solidFill>
                  <a:srgbClr val="FF0000"/>
                </a:solidFill>
              </a:rPr>
              <a:t>POSITION (t)</a:t>
            </a:r>
          </a:p>
        </c:rich>
      </c:tx>
      <c:layout>
        <c:manualLayout>
          <c:xMode val="edge"/>
          <c:yMode val="edge"/>
          <c:x val="0.43009613465477498"/>
          <c:y val="4.5900677629440202E-2"/>
        </c:manualLayout>
      </c:layout>
      <c:overlay val="0"/>
      <c:spPr>
        <a:solidFill>
          <a:schemeClr val="bg1"/>
        </a:solidFill>
        <a:ln>
          <a:noFill/>
        </a:ln>
        <a:effectLst/>
      </c:spPr>
      <c:txPr>
        <a:bodyPr rot="0" spcFirstLastPara="1" vertOverflow="ellipsis" vert="horz" wrap="square" anchor="ctr" anchorCtr="1"/>
        <a:lstStyle/>
        <a:p>
          <a:pPr>
            <a:defRPr sz="1600" b="1" i="0" u="none" strike="noStrike" kern="1200" spc="0" baseline="0">
              <a:solidFill>
                <a:srgbClr val="FF0000"/>
              </a:solidFill>
              <a:latin typeface="+mn-lt"/>
              <a:ea typeface="+mn-ea"/>
              <a:cs typeface="+mn-cs"/>
            </a:defRPr>
          </a:pPr>
          <a:endParaRPr lang="fr-FR"/>
        </a:p>
      </c:txPr>
    </c:title>
    <c:autoTitleDeleted val="0"/>
    <c:plotArea>
      <c:layout>
        <c:manualLayout>
          <c:layoutTarget val="inner"/>
          <c:xMode val="edge"/>
          <c:yMode val="edge"/>
          <c:x val="6.2786258327348105E-2"/>
          <c:y val="1.76958240274925E-2"/>
          <c:w val="0.90291733189980805"/>
          <c:h val="0.91045354168525305"/>
        </c:manualLayout>
      </c:layout>
      <c:scatterChart>
        <c:scatterStyle val="lineMarker"/>
        <c:varyColors val="0"/>
        <c:ser>
          <c:idx val="0"/>
          <c:order val="0"/>
          <c:tx>
            <c:v>Xmod</c:v>
          </c:tx>
          <c:spPr>
            <a:ln w="25400" cap="rnd">
              <a:noFill/>
              <a:round/>
            </a:ln>
            <a:effectLst/>
          </c:spPr>
          <c:marker>
            <c:symbol val="circle"/>
            <c:size val="5"/>
            <c:spPr>
              <a:solidFill>
                <a:schemeClr val="accent1"/>
              </a:solidFill>
              <a:ln w="9525">
                <a:solidFill>
                  <a:schemeClr val="accent1"/>
                </a:solidFill>
              </a:ln>
              <a:effectLst/>
            </c:spPr>
          </c:marker>
          <c:xVal>
            <c:numRef>
              <c:f>'FROM SPLIT TIMES'!$F$2:$F$601</c:f>
              <c:numCache>
                <c:formatCode>General</c:formatCode>
                <c:ptCount val="6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pt idx="100">
                  <c:v>1.01</c:v>
                </c:pt>
                <c:pt idx="101">
                  <c:v>1.02</c:v>
                </c:pt>
                <c:pt idx="102">
                  <c:v>1.03</c:v>
                </c:pt>
                <c:pt idx="103">
                  <c:v>1.04</c:v>
                </c:pt>
                <c:pt idx="104">
                  <c:v>1.05</c:v>
                </c:pt>
                <c:pt idx="105">
                  <c:v>1.06</c:v>
                </c:pt>
                <c:pt idx="106">
                  <c:v>1.07</c:v>
                </c:pt>
                <c:pt idx="107">
                  <c:v>1.08</c:v>
                </c:pt>
                <c:pt idx="108">
                  <c:v>1.0900000000000001</c:v>
                </c:pt>
                <c:pt idx="109">
                  <c:v>1.1000000000000001</c:v>
                </c:pt>
                <c:pt idx="110">
                  <c:v>1.1100000000000001</c:v>
                </c:pt>
                <c:pt idx="111">
                  <c:v>1.1200000000000001</c:v>
                </c:pt>
                <c:pt idx="112">
                  <c:v>1.1299999999999999</c:v>
                </c:pt>
                <c:pt idx="113">
                  <c:v>1.1399999999999999</c:v>
                </c:pt>
                <c:pt idx="114">
                  <c:v>1.1499999999999999</c:v>
                </c:pt>
                <c:pt idx="115">
                  <c:v>1.1599999999999999</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c:v>
                </c:pt>
                <c:pt idx="161">
                  <c:v>1.62</c:v>
                </c:pt>
                <c:pt idx="162">
                  <c:v>1.63</c:v>
                </c:pt>
                <c:pt idx="163">
                  <c:v>1.64</c:v>
                </c:pt>
                <c:pt idx="164">
                  <c:v>1.65</c:v>
                </c:pt>
                <c:pt idx="165">
                  <c:v>1.66</c:v>
                </c:pt>
                <c:pt idx="166">
                  <c:v>1.67</c:v>
                </c:pt>
                <c:pt idx="167">
                  <c:v>1.68</c:v>
                </c:pt>
                <c:pt idx="168">
                  <c:v>1.69</c:v>
                </c:pt>
                <c:pt idx="169">
                  <c:v>1.7</c:v>
                </c:pt>
                <c:pt idx="170">
                  <c:v>1.71</c:v>
                </c:pt>
                <c:pt idx="171">
                  <c:v>1.72</c:v>
                </c:pt>
                <c:pt idx="172">
                  <c:v>1.73</c:v>
                </c:pt>
                <c:pt idx="173">
                  <c:v>1.74</c:v>
                </c:pt>
                <c:pt idx="174">
                  <c:v>1.75</c:v>
                </c:pt>
                <c:pt idx="175">
                  <c:v>1.76</c:v>
                </c:pt>
                <c:pt idx="176">
                  <c:v>1.77</c:v>
                </c:pt>
                <c:pt idx="177">
                  <c:v>1.78</c:v>
                </c:pt>
                <c:pt idx="178">
                  <c:v>1.79</c:v>
                </c:pt>
                <c:pt idx="179">
                  <c:v>1.8</c:v>
                </c:pt>
                <c:pt idx="180">
                  <c:v>1.81</c:v>
                </c:pt>
                <c:pt idx="181">
                  <c:v>1.82</c:v>
                </c:pt>
                <c:pt idx="182">
                  <c:v>1.83</c:v>
                </c:pt>
                <c:pt idx="183">
                  <c:v>1.84</c:v>
                </c:pt>
                <c:pt idx="184">
                  <c:v>1.85</c:v>
                </c:pt>
                <c:pt idx="185">
                  <c:v>1.86</c:v>
                </c:pt>
                <c:pt idx="186">
                  <c:v>1.87</c:v>
                </c:pt>
                <c:pt idx="187">
                  <c:v>1.88</c:v>
                </c:pt>
                <c:pt idx="188">
                  <c:v>1.89</c:v>
                </c:pt>
                <c:pt idx="189">
                  <c:v>1.9</c:v>
                </c:pt>
                <c:pt idx="190">
                  <c:v>1.91</c:v>
                </c:pt>
                <c:pt idx="191">
                  <c:v>1.92</c:v>
                </c:pt>
                <c:pt idx="192">
                  <c:v>1.93</c:v>
                </c:pt>
                <c:pt idx="193">
                  <c:v>1.94</c:v>
                </c:pt>
                <c:pt idx="194">
                  <c:v>1.95</c:v>
                </c:pt>
                <c:pt idx="195">
                  <c:v>1.96</c:v>
                </c:pt>
                <c:pt idx="196">
                  <c:v>1.97</c:v>
                </c:pt>
                <c:pt idx="197">
                  <c:v>1.98</c:v>
                </c:pt>
                <c:pt idx="198">
                  <c:v>1.99</c:v>
                </c:pt>
                <c:pt idx="199">
                  <c:v>2</c:v>
                </c:pt>
                <c:pt idx="200">
                  <c:v>2.0099999999999998</c:v>
                </c:pt>
                <c:pt idx="201">
                  <c:v>2.02</c:v>
                </c:pt>
                <c:pt idx="202">
                  <c:v>2.0299999999999998</c:v>
                </c:pt>
                <c:pt idx="203">
                  <c:v>2.04</c:v>
                </c:pt>
                <c:pt idx="204">
                  <c:v>2.0499999999999998</c:v>
                </c:pt>
                <c:pt idx="205">
                  <c:v>2.06</c:v>
                </c:pt>
                <c:pt idx="206">
                  <c:v>2.0699999999999998</c:v>
                </c:pt>
                <c:pt idx="207">
                  <c:v>2.08</c:v>
                </c:pt>
                <c:pt idx="208">
                  <c:v>2.09</c:v>
                </c:pt>
                <c:pt idx="209">
                  <c:v>2.1</c:v>
                </c:pt>
                <c:pt idx="210">
                  <c:v>2.11</c:v>
                </c:pt>
                <c:pt idx="211">
                  <c:v>2.12</c:v>
                </c:pt>
                <c:pt idx="212">
                  <c:v>2.13</c:v>
                </c:pt>
                <c:pt idx="213">
                  <c:v>2.14</c:v>
                </c:pt>
                <c:pt idx="214">
                  <c:v>2.15</c:v>
                </c:pt>
                <c:pt idx="215">
                  <c:v>2.16</c:v>
                </c:pt>
                <c:pt idx="216">
                  <c:v>2.17</c:v>
                </c:pt>
                <c:pt idx="217">
                  <c:v>2.1800000000000002</c:v>
                </c:pt>
                <c:pt idx="218">
                  <c:v>2.19</c:v>
                </c:pt>
                <c:pt idx="219">
                  <c:v>2.2000000000000002</c:v>
                </c:pt>
                <c:pt idx="220">
                  <c:v>2.21</c:v>
                </c:pt>
                <c:pt idx="221">
                  <c:v>2.2200000000000002</c:v>
                </c:pt>
                <c:pt idx="222">
                  <c:v>2.23</c:v>
                </c:pt>
                <c:pt idx="223">
                  <c:v>2.2400000000000002</c:v>
                </c:pt>
                <c:pt idx="224">
                  <c:v>2.25</c:v>
                </c:pt>
                <c:pt idx="225">
                  <c:v>2.2599999999999998</c:v>
                </c:pt>
                <c:pt idx="226">
                  <c:v>2.27</c:v>
                </c:pt>
                <c:pt idx="227">
                  <c:v>2.2799999999999998</c:v>
                </c:pt>
                <c:pt idx="228">
                  <c:v>2.29</c:v>
                </c:pt>
                <c:pt idx="229">
                  <c:v>2.2999999999999998</c:v>
                </c:pt>
                <c:pt idx="230">
                  <c:v>2.31</c:v>
                </c:pt>
                <c:pt idx="231">
                  <c:v>2.3199999999999998</c:v>
                </c:pt>
                <c:pt idx="232">
                  <c:v>2.33</c:v>
                </c:pt>
                <c:pt idx="233">
                  <c:v>2.34</c:v>
                </c:pt>
                <c:pt idx="234">
                  <c:v>2.35</c:v>
                </c:pt>
                <c:pt idx="235">
                  <c:v>2.36</c:v>
                </c:pt>
                <c:pt idx="236">
                  <c:v>2.37</c:v>
                </c:pt>
                <c:pt idx="237">
                  <c:v>2.38</c:v>
                </c:pt>
                <c:pt idx="238">
                  <c:v>2.39</c:v>
                </c:pt>
                <c:pt idx="239">
                  <c:v>2.4</c:v>
                </c:pt>
                <c:pt idx="240">
                  <c:v>2.41</c:v>
                </c:pt>
                <c:pt idx="241">
                  <c:v>2.42</c:v>
                </c:pt>
                <c:pt idx="242">
                  <c:v>2.4300000000000002</c:v>
                </c:pt>
                <c:pt idx="243">
                  <c:v>2.44</c:v>
                </c:pt>
                <c:pt idx="244">
                  <c:v>2.4500000000000002</c:v>
                </c:pt>
                <c:pt idx="245">
                  <c:v>2.46</c:v>
                </c:pt>
                <c:pt idx="246">
                  <c:v>2.4700000000000002</c:v>
                </c:pt>
                <c:pt idx="247">
                  <c:v>2.48</c:v>
                </c:pt>
                <c:pt idx="248">
                  <c:v>2.4900000000000002</c:v>
                </c:pt>
                <c:pt idx="249">
                  <c:v>2.5</c:v>
                </c:pt>
                <c:pt idx="250">
                  <c:v>2.5099999999999998</c:v>
                </c:pt>
                <c:pt idx="251">
                  <c:v>2.52</c:v>
                </c:pt>
                <c:pt idx="252">
                  <c:v>2.5299999999999998</c:v>
                </c:pt>
                <c:pt idx="253">
                  <c:v>2.54</c:v>
                </c:pt>
                <c:pt idx="254">
                  <c:v>2.5499999999999998</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c:v>
                </c:pt>
                <c:pt idx="322">
                  <c:v>3.23</c:v>
                </c:pt>
                <c:pt idx="323">
                  <c:v>3.24</c:v>
                </c:pt>
                <c:pt idx="324">
                  <c:v>3.25</c:v>
                </c:pt>
                <c:pt idx="325">
                  <c:v>3.26</c:v>
                </c:pt>
                <c:pt idx="326">
                  <c:v>3.27</c:v>
                </c:pt>
                <c:pt idx="327">
                  <c:v>3.28</c:v>
                </c:pt>
                <c:pt idx="328">
                  <c:v>3.29</c:v>
                </c:pt>
                <c:pt idx="329">
                  <c:v>3.3</c:v>
                </c:pt>
                <c:pt idx="330">
                  <c:v>3.31</c:v>
                </c:pt>
                <c:pt idx="331">
                  <c:v>3.32</c:v>
                </c:pt>
                <c:pt idx="332">
                  <c:v>3.33</c:v>
                </c:pt>
                <c:pt idx="333">
                  <c:v>3.34</c:v>
                </c:pt>
                <c:pt idx="334">
                  <c:v>3.35</c:v>
                </c:pt>
                <c:pt idx="335">
                  <c:v>3.36</c:v>
                </c:pt>
                <c:pt idx="336">
                  <c:v>3.37</c:v>
                </c:pt>
                <c:pt idx="337">
                  <c:v>3.38</c:v>
                </c:pt>
                <c:pt idx="338">
                  <c:v>3.39</c:v>
                </c:pt>
                <c:pt idx="339">
                  <c:v>3.4</c:v>
                </c:pt>
                <c:pt idx="340">
                  <c:v>3.41</c:v>
                </c:pt>
                <c:pt idx="341">
                  <c:v>3.42</c:v>
                </c:pt>
                <c:pt idx="342">
                  <c:v>3.43</c:v>
                </c:pt>
                <c:pt idx="343">
                  <c:v>3.44</c:v>
                </c:pt>
                <c:pt idx="344">
                  <c:v>3.45</c:v>
                </c:pt>
                <c:pt idx="345">
                  <c:v>3.46</c:v>
                </c:pt>
                <c:pt idx="346">
                  <c:v>3.47</c:v>
                </c:pt>
                <c:pt idx="347">
                  <c:v>3.48</c:v>
                </c:pt>
                <c:pt idx="348">
                  <c:v>3.49</c:v>
                </c:pt>
                <c:pt idx="349">
                  <c:v>3.5</c:v>
                </c:pt>
                <c:pt idx="350">
                  <c:v>3.51</c:v>
                </c:pt>
                <c:pt idx="351">
                  <c:v>3.52</c:v>
                </c:pt>
                <c:pt idx="352">
                  <c:v>3.53</c:v>
                </c:pt>
                <c:pt idx="353">
                  <c:v>3.54</c:v>
                </c:pt>
                <c:pt idx="354">
                  <c:v>3.55</c:v>
                </c:pt>
                <c:pt idx="355">
                  <c:v>3.56</c:v>
                </c:pt>
                <c:pt idx="356">
                  <c:v>3.57</c:v>
                </c:pt>
                <c:pt idx="357">
                  <c:v>3.58</c:v>
                </c:pt>
                <c:pt idx="358">
                  <c:v>3.59</c:v>
                </c:pt>
                <c:pt idx="359">
                  <c:v>3.6</c:v>
                </c:pt>
                <c:pt idx="360">
                  <c:v>3.61</c:v>
                </c:pt>
                <c:pt idx="361">
                  <c:v>3.62</c:v>
                </c:pt>
                <c:pt idx="362">
                  <c:v>3.63</c:v>
                </c:pt>
                <c:pt idx="363">
                  <c:v>3.64</c:v>
                </c:pt>
                <c:pt idx="364">
                  <c:v>3.65</c:v>
                </c:pt>
                <c:pt idx="365">
                  <c:v>3.66</c:v>
                </c:pt>
                <c:pt idx="366">
                  <c:v>3.67</c:v>
                </c:pt>
                <c:pt idx="367">
                  <c:v>3.68</c:v>
                </c:pt>
                <c:pt idx="368">
                  <c:v>3.69</c:v>
                </c:pt>
                <c:pt idx="369">
                  <c:v>3.7</c:v>
                </c:pt>
                <c:pt idx="370">
                  <c:v>3.71</c:v>
                </c:pt>
                <c:pt idx="371">
                  <c:v>3.72</c:v>
                </c:pt>
                <c:pt idx="372">
                  <c:v>3.73</c:v>
                </c:pt>
                <c:pt idx="373">
                  <c:v>3.74</c:v>
                </c:pt>
                <c:pt idx="374">
                  <c:v>3.75</c:v>
                </c:pt>
                <c:pt idx="375">
                  <c:v>3.76</c:v>
                </c:pt>
                <c:pt idx="376">
                  <c:v>3.77</c:v>
                </c:pt>
                <c:pt idx="377">
                  <c:v>3.78</c:v>
                </c:pt>
                <c:pt idx="378">
                  <c:v>3.79</c:v>
                </c:pt>
                <c:pt idx="379">
                  <c:v>3.8</c:v>
                </c:pt>
                <c:pt idx="380">
                  <c:v>3.81</c:v>
                </c:pt>
                <c:pt idx="381">
                  <c:v>3.82</c:v>
                </c:pt>
                <c:pt idx="382">
                  <c:v>3.83</c:v>
                </c:pt>
                <c:pt idx="383">
                  <c:v>3.84</c:v>
                </c:pt>
                <c:pt idx="384">
                  <c:v>3.85</c:v>
                </c:pt>
                <c:pt idx="385">
                  <c:v>3.86</c:v>
                </c:pt>
                <c:pt idx="386">
                  <c:v>3.87</c:v>
                </c:pt>
                <c:pt idx="387">
                  <c:v>3.88</c:v>
                </c:pt>
                <c:pt idx="388">
                  <c:v>3.89</c:v>
                </c:pt>
                <c:pt idx="389">
                  <c:v>3.9</c:v>
                </c:pt>
                <c:pt idx="390">
                  <c:v>3.91</c:v>
                </c:pt>
                <c:pt idx="391">
                  <c:v>3.92</c:v>
                </c:pt>
                <c:pt idx="392">
                  <c:v>3.93</c:v>
                </c:pt>
                <c:pt idx="393">
                  <c:v>3.94</c:v>
                </c:pt>
                <c:pt idx="394">
                  <c:v>3.95</c:v>
                </c:pt>
                <c:pt idx="395">
                  <c:v>3.96</c:v>
                </c:pt>
                <c:pt idx="396">
                  <c:v>3.97</c:v>
                </c:pt>
                <c:pt idx="397">
                  <c:v>3.98</c:v>
                </c:pt>
                <c:pt idx="398">
                  <c:v>3.99</c:v>
                </c:pt>
                <c:pt idx="399">
                  <c:v>4</c:v>
                </c:pt>
                <c:pt idx="400">
                  <c:v>4.01</c:v>
                </c:pt>
                <c:pt idx="401">
                  <c:v>4.0199999999999996</c:v>
                </c:pt>
                <c:pt idx="402">
                  <c:v>4.03</c:v>
                </c:pt>
                <c:pt idx="403">
                  <c:v>4.04</c:v>
                </c:pt>
                <c:pt idx="404">
                  <c:v>4.05</c:v>
                </c:pt>
                <c:pt idx="405">
                  <c:v>4.0599999999999996</c:v>
                </c:pt>
                <c:pt idx="406">
                  <c:v>4.07</c:v>
                </c:pt>
                <c:pt idx="407">
                  <c:v>4.08</c:v>
                </c:pt>
                <c:pt idx="408">
                  <c:v>4.09</c:v>
                </c:pt>
                <c:pt idx="409">
                  <c:v>4.0999999999999996</c:v>
                </c:pt>
                <c:pt idx="410">
                  <c:v>4.1100000000000003</c:v>
                </c:pt>
                <c:pt idx="411">
                  <c:v>4.12</c:v>
                </c:pt>
                <c:pt idx="412">
                  <c:v>4.13</c:v>
                </c:pt>
                <c:pt idx="413">
                  <c:v>4.1399999999999997</c:v>
                </c:pt>
                <c:pt idx="414">
                  <c:v>4.1500000000000004</c:v>
                </c:pt>
                <c:pt idx="415">
                  <c:v>4.16</c:v>
                </c:pt>
                <c:pt idx="416">
                  <c:v>4.17</c:v>
                </c:pt>
                <c:pt idx="417">
                  <c:v>4.18</c:v>
                </c:pt>
                <c:pt idx="418">
                  <c:v>4.1900000000000004</c:v>
                </c:pt>
                <c:pt idx="419">
                  <c:v>4.2</c:v>
                </c:pt>
                <c:pt idx="420">
                  <c:v>4.21</c:v>
                </c:pt>
                <c:pt idx="421">
                  <c:v>4.22</c:v>
                </c:pt>
                <c:pt idx="422">
                  <c:v>4.2300000000000004</c:v>
                </c:pt>
                <c:pt idx="423">
                  <c:v>4.24</c:v>
                </c:pt>
                <c:pt idx="424">
                  <c:v>4.25</c:v>
                </c:pt>
                <c:pt idx="425">
                  <c:v>4.26</c:v>
                </c:pt>
                <c:pt idx="426">
                  <c:v>4.2699999999999996</c:v>
                </c:pt>
                <c:pt idx="427">
                  <c:v>4.28</c:v>
                </c:pt>
                <c:pt idx="428">
                  <c:v>4.29</c:v>
                </c:pt>
                <c:pt idx="429">
                  <c:v>4.3</c:v>
                </c:pt>
                <c:pt idx="430">
                  <c:v>4.3099999999999996</c:v>
                </c:pt>
                <c:pt idx="431">
                  <c:v>4.32</c:v>
                </c:pt>
                <c:pt idx="432">
                  <c:v>4.33</c:v>
                </c:pt>
                <c:pt idx="433">
                  <c:v>4.34</c:v>
                </c:pt>
                <c:pt idx="434">
                  <c:v>4.3499999999999996</c:v>
                </c:pt>
                <c:pt idx="435">
                  <c:v>4.3600000000000003</c:v>
                </c:pt>
                <c:pt idx="436">
                  <c:v>4.37</c:v>
                </c:pt>
                <c:pt idx="437">
                  <c:v>4.38</c:v>
                </c:pt>
                <c:pt idx="438">
                  <c:v>4.3899999999999997</c:v>
                </c:pt>
                <c:pt idx="439">
                  <c:v>4.4000000000000004</c:v>
                </c:pt>
                <c:pt idx="440">
                  <c:v>4.41</c:v>
                </c:pt>
                <c:pt idx="441">
                  <c:v>4.42</c:v>
                </c:pt>
                <c:pt idx="442">
                  <c:v>4.43</c:v>
                </c:pt>
                <c:pt idx="443">
                  <c:v>4.4400000000000004</c:v>
                </c:pt>
                <c:pt idx="444">
                  <c:v>4.45</c:v>
                </c:pt>
                <c:pt idx="445">
                  <c:v>4.46</c:v>
                </c:pt>
                <c:pt idx="446">
                  <c:v>4.47</c:v>
                </c:pt>
                <c:pt idx="447">
                  <c:v>4.4800000000000004</c:v>
                </c:pt>
                <c:pt idx="448">
                  <c:v>4.49</c:v>
                </c:pt>
                <c:pt idx="449">
                  <c:v>4.5</c:v>
                </c:pt>
                <c:pt idx="450">
                  <c:v>4.51</c:v>
                </c:pt>
                <c:pt idx="451">
                  <c:v>4.5199999999999996</c:v>
                </c:pt>
                <c:pt idx="452">
                  <c:v>4.53</c:v>
                </c:pt>
                <c:pt idx="453">
                  <c:v>4.54</c:v>
                </c:pt>
                <c:pt idx="454">
                  <c:v>4.55</c:v>
                </c:pt>
                <c:pt idx="455">
                  <c:v>4.5599999999999996</c:v>
                </c:pt>
                <c:pt idx="456">
                  <c:v>4.57</c:v>
                </c:pt>
                <c:pt idx="457">
                  <c:v>4.58</c:v>
                </c:pt>
                <c:pt idx="458">
                  <c:v>4.59</c:v>
                </c:pt>
                <c:pt idx="459">
                  <c:v>4.5999999999999996</c:v>
                </c:pt>
                <c:pt idx="460">
                  <c:v>4.6100000000000003</c:v>
                </c:pt>
                <c:pt idx="461">
                  <c:v>4.62</c:v>
                </c:pt>
                <c:pt idx="462">
                  <c:v>4.63</c:v>
                </c:pt>
                <c:pt idx="463">
                  <c:v>4.6399999999999997</c:v>
                </c:pt>
                <c:pt idx="464">
                  <c:v>4.6500000000000004</c:v>
                </c:pt>
                <c:pt idx="465">
                  <c:v>4.66</c:v>
                </c:pt>
                <c:pt idx="466">
                  <c:v>4.67</c:v>
                </c:pt>
                <c:pt idx="467">
                  <c:v>4.68</c:v>
                </c:pt>
                <c:pt idx="468">
                  <c:v>4.6900000000000004</c:v>
                </c:pt>
                <c:pt idx="469">
                  <c:v>4.7</c:v>
                </c:pt>
                <c:pt idx="470">
                  <c:v>4.71</c:v>
                </c:pt>
                <c:pt idx="471">
                  <c:v>4.72</c:v>
                </c:pt>
                <c:pt idx="472">
                  <c:v>4.7300000000000004</c:v>
                </c:pt>
                <c:pt idx="473">
                  <c:v>4.74</c:v>
                </c:pt>
                <c:pt idx="474">
                  <c:v>4.75</c:v>
                </c:pt>
                <c:pt idx="475">
                  <c:v>4.76</c:v>
                </c:pt>
                <c:pt idx="476">
                  <c:v>4.7699999999999996</c:v>
                </c:pt>
                <c:pt idx="477">
                  <c:v>4.78</c:v>
                </c:pt>
                <c:pt idx="478">
                  <c:v>4.79</c:v>
                </c:pt>
                <c:pt idx="479">
                  <c:v>4.8</c:v>
                </c:pt>
                <c:pt idx="480">
                  <c:v>4.8099999999999996</c:v>
                </c:pt>
                <c:pt idx="481">
                  <c:v>4.82</c:v>
                </c:pt>
                <c:pt idx="482">
                  <c:v>4.83</c:v>
                </c:pt>
                <c:pt idx="483">
                  <c:v>4.84</c:v>
                </c:pt>
                <c:pt idx="484">
                  <c:v>4.8499999999999996</c:v>
                </c:pt>
                <c:pt idx="485">
                  <c:v>4.8600000000000003</c:v>
                </c:pt>
                <c:pt idx="486">
                  <c:v>4.87</c:v>
                </c:pt>
                <c:pt idx="487">
                  <c:v>4.88</c:v>
                </c:pt>
                <c:pt idx="488">
                  <c:v>4.8899999999999997</c:v>
                </c:pt>
                <c:pt idx="489">
                  <c:v>4.9000000000000004</c:v>
                </c:pt>
                <c:pt idx="490">
                  <c:v>4.91</c:v>
                </c:pt>
                <c:pt idx="491">
                  <c:v>4.92</c:v>
                </c:pt>
                <c:pt idx="492">
                  <c:v>4.93</c:v>
                </c:pt>
                <c:pt idx="493">
                  <c:v>4.9400000000000004</c:v>
                </c:pt>
                <c:pt idx="494">
                  <c:v>4.95</c:v>
                </c:pt>
                <c:pt idx="495">
                  <c:v>4.96</c:v>
                </c:pt>
                <c:pt idx="496">
                  <c:v>4.97</c:v>
                </c:pt>
                <c:pt idx="497">
                  <c:v>4.9800000000000004</c:v>
                </c:pt>
                <c:pt idx="498">
                  <c:v>4.99</c:v>
                </c:pt>
                <c:pt idx="499">
                  <c:v>5</c:v>
                </c:pt>
                <c:pt idx="500">
                  <c:v>5.01</c:v>
                </c:pt>
                <c:pt idx="501">
                  <c:v>5.0199999999999996</c:v>
                </c:pt>
                <c:pt idx="502">
                  <c:v>5.03</c:v>
                </c:pt>
                <c:pt idx="503">
                  <c:v>5.04</c:v>
                </c:pt>
                <c:pt idx="504">
                  <c:v>5.05</c:v>
                </c:pt>
                <c:pt idx="505">
                  <c:v>5.0599999999999996</c:v>
                </c:pt>
                <c:pt idx="506">
                  <c:v>5.07</c:v>
                </c:pt>
                <c:pt idx="507">
                  <c:v>5.08</c:v>
                </c:pt>
                <c:pt idx="508">
                  <c:v>5.09</c:v>
                </c:pt>
                <c:pt idx="509">
                  <c:v>5.0999999999999996</c:v>
                </c:pt>
                <c:pt idx="510">
                  <c:v>5.1100000000000003</c:v>
                </c:pt>
                <c:pt idx="511">
                  <c:v>5.12</c:v>
                </c:pt>
                <c:pt idx="512">
                  <c:v>5.13</c:v>
                </c:pt>
                <c:pt idx="513">
                  <c:v>5.14</c:v>
                </c:pt>
                <c:pt idx="514">
                  <c:v>5.15</c:v>
                </c:pt>
                <c:pt idx="515">
                  <c:v>5.16</c:v>
                </c:pt>
                <c:pt idx="516">
                  <c:v>5.17</c:v>
                </c:pt>
                <c:pt idx="517">
                  <c:v>5.18</c:v>
                </c:pt>
                <c:pt idx="518">
                  <c:v>5.19</c:v>
                </c:pt>
                <c:pt idx="519">
                  <c:v>5.2</c:v>
                </c:pt>
                <c:pt idx="520">
                  <c:v>5.21</c:v>
                </c:pt>
                <c:pt idx="521">
                  <c:v>5.22</c:v>
                </c:pt>
                <c:pt idx="522">
                  <c:v>5.23</c:v>
                </c:pt>
                <c:pt idx="523">
                  <c:v>5.24</c:v>
                </c:pt>
                <c:pt idx="524">
                  <c:v>5.25</c:v>
                </c:pt>
                <c:pt idx="525">
                  <c:v>5.26</c:v>
                </c:pt>
                <c:pt idx="526">
                  <c:v>5.27</c:v>
                </c:pt>
                <c:pt idx="527">
                  <c:v>5.28</c:v>
                </c:pt>
                <c:pt idx="528">
                  <c:v>5.29</c:v>
                </c:pt>
                <c:pt idx="529">
                  <c:v>5.3</c:v>
                </c:pt>
                <c:pt idx="530">
                  <c:v>5.31</c:v>
                </c:pt>
                <c:pt idx="531">
                  <c:v>5.32</c:v>
                </c:pt>
                <c:pt idx="532">
                  <c:v>5.33</c:v>
                </c:pt>
                <c:pt idx="533">
                  <c:v>5.34</c:v>
                </c:pt>
                <c:pt idx="534">
                  <c:v>5.35</c:v>
                </c:pt>
                <c:pt idx="535">
                  <c:v>5.36</c:v>
                </c:pt>
                <c:pt idx="536">
                  <c:v>5.37</c:v>
                </c:pt>
                <c:pt idx="537">
                  <c:v>5.38</c:v>
                </c:pt>
                <c:pt idx="538">
                  <c:v>5.39</c:v>
                </c:pt>
                <c:pt idx="539">
                  <c:v>5.4</c:v>
                </c:pt>
                <c:pt idx="540">
                  <c:v>5.41</c:v>
                </c:pt>
                <c:pt idx="541">
                  <c:v>5.42</c:v>
                </c:pt>
                <c:pt idx="542">
                  <c:v>5.43</c:v>
                </c:pt>
                <c:pt idx="543">
                  <c:v>5.44</c:v>
                </c:pt>
                <c:pt idx="544">
                  <c:v>5.45</c:v>
                </c:pt>
                <c:pt idx="545">
                  <c:v>5.46</c:v>
                </c:pt>
                <c:pt idx="546">
                  <c:v>5.47</c:v>
                </c:pt>
                <c:pt idx="547">
                  <c:v>5.48</c:v>
                </c:pt>
                <c:pt idx="548">
                  <c:v>5.49</c:v>
                </c:pt>
                <c:pt idx="549">
                  <c:v>5.5</c:v>
                </c:pt>
                <c:pt idx="550">
                  <c:v>5.51</c:v>
                </c:pt>
                <c:pt idx="551">
                  <c:v>5.52</c:v>
                </c:pt>
                <c:pt idx="552">
                  <c:v>5.53</c:v>
                </c:pt>
                <c:pt idx="553">
                  <c:v>5.54</c:v>
                </c:pt>
                <c:pt idx="554">
                  <c:v>5.55</c:v>
                </c:pt>
                <c:pt idx="555">
                  <c:v>5.56</c:v>
                </c:pt>
                <c:pt idx="556">
                  <c:v>5.57</c:v>
                </c:pt>
                <c:pt idx="557">
                  <c:v>5.58</c:v>
                </c:pt>
                <c:pt idx="558">
                  <c:v>5.59</c:v>
                </c:pt>
                <c:pt idx="559">
                  <c:v>5.6</c:v>
                </c:pt>
                <c:pt idx="560">
                  <c:v>5.61</c:v>
                </c:pt>
                <c:pt idx="561">
                  <c:v>5.62</c:v>
                </c:pt>
                <c:pt idx="562">
                  <c:v>5.63</c:v>
                </c:pt>
                <c:pt idx="563">
                  <c:v>5.64</c:v>
                </c:pt>
                <c:pt idx="564">
                  <c:v>5.65</c:v>
                </c:pt>
                <c:pt idx="565">
                  <c:v>5.66</c:v>
                </c:pt>
                <c:pt idx="566">
                  <c:v>5.67</c:v>
                </c:pt>
                <c:pt idx="567">
                  <c:v>5.68</c:v>
                </c:pt>
                <c:pt idx="568">
                  <c:v>5.69</c:v>
                </c:pt>
                <c:pt idx="569">
                  <c:v>5.7</c:v>
                </c:pt>
                <c:pt idx="570">
                  <c:v>5.71</c:v>
                </c:pt>
                <c:pt idx="571">
                  <c:v>5.72</c:v>
                </c:pt>
                <c:pt idx="572">
                  <c:v>5.73</c:v>
                </c:pt>
                <c:pt idx="573">
                  <c:v>5.74</c:v>
                </c:pt>
                <c:pt idx="574">
                  <c:v>5.75</c:v>
                </c:pt>
                <c:pt idx="575">
                  <c:v>5.76</c:v>
                </c:pt>
                <c:pt idx="576">
                  <c:v>5.77</c:v>
                </c:pt>
                <c:pt idx="577">
                  <c:v>5.78</c:v>
                </c:pt>
                <c:pt idx="578">
                  <c:v>5.79</c:v>
                </c:pt>
                <c:pt idx="579">
                  <c:v>5.8</c:v>
                </c:pt>
                <c:pt idx="580">
                  <c:v>5.81</c:v>
                </c:pt>
                <c:pt idx="581">
                  <c:v>5.82</c:v>
                </c:pt>
                <c:pt idx="582">
                  <c:v>5.83</c:v>
                </c:pt>
                <c:pt idx="583">
                  <c:v>5.84</c:v>
                </c:pt>
                <c:pt idx="584">
                  <c:v>5.85</c:v>
                </c:pt>
                <c:pt idx="585">
                  <c:v>5.86</c:v>
                </c:pt>
                <c:pt idx="586">
                  <c:v>5.87</c:v>
                </c:pt>
                <c:pt idx="587">
                  <c:v>5.88</c:v>
                </c:pt>
                <c:pt idx="588">
                  <c:v>5.89</c:v>
                </c:pt>
                <c:pt idx="589">
                  <c:v>5.9</c:v>
                </c:pt>
                <c:pt idx="590">
                  <c:v>5.91</c:v>
                </c:pt>
                <c:pt idx="591">
                  <c:v>5.92</c:v>
                </c:pt>
                <c:pt idx="592">
                  <c:v>5.93</c:v>
                </c:pt>
                <c:pt idx="593">
                  <c:v>5.94</c:v>
                </c:pt>
                <c:pt idx="594">
                  <c:v>5.95</c:v>
                </c:pt>
                <c:pt idx="595">
                  <c:v>5.96</c:v>
                </c:pt>
                <c:pt idx="596">
                  <c:v>5.97</c:v>
                </c:pt>
                <c:pt idx="597">
                  <c:v>5.98</c:v>
                </c:pt>
                <c:pt idx="598">
                  <c:v>5.99</c:v>
                </c:pt>
                <c:pt idx="599">
                  <c:v>6</c:v>
                </c:pt>
              </c:numCache>
            </c:numRef>
          </c:xVal>
          <c:yVal>
            <c:numRef>
              <c:f>'FROM SPLIT TIMES'!$G$1:$G$600</c:f>
              <c:numCache>
                <c:formatCode>0.00</c:formatCode>
                <c:ptCount val="600"/>
                <c:pt idx="0" formatCode="General">
                  <c:v>0</c:v>
                </c:pt>
                <c:pt idx="1">
                  <c:v>0</c:v>
                </c:pt>
                <c:pt idx="2">
                  <c:v>1.4407310576057392E-3</c:v>
                </c:pt>
                <c:pt idx="3">
                  <c:v>3.5924154191944637E-3</c:v>
                </c:pt>
                <c:pt idx="4">
                  <c:v>6.4488511979914342E-3</c:v>
                </c:pt>
                <c:pt idx="5">
                  <c:v>1.0003890608383494E-2</c:v>
                </c:pt>
                <c:pt idx="6">
                  <c:v>1.4251439493976278E-2</c:v>
                </c:pt>
                <c:pt idx="7">
                  <c:v>1.9185456859768333E-2</c:v>
                </c:pt>
                <c:pt idx="8">
                  <c:v>2.4799954408406294E-2</c:v>
                </c:pt>
                <c:pt idx="9">
                  <c:v>3.1088996080485383E-2</c:v>
                </c:pt>
                <c:pt idx="10">
                  <c:v>3.8046697598860112E-2</c:v>
                </c:pt>
                <c:pt idx="11">
                  <c:v>4.5667226016930053E-2</c:v>
                </c:pt>
                <c:pt idx="12">
                  <c:v>5.3944799270866074E-2</c:v>
                </c:pt>
                <c:pt idx="13">
                  <c:v>6.2873685735742701E-2</c:v>
                </c:pt>
                <c:pt idx="14">
                  <c:v>7.2448203785542439E-2</c:v>
                </c:pt>
                <c:pt idx="15">
                  <c:v>8.2662721356998314E-2</c:v>
                </c:pt>
                <c:pt idx="16">
                  <c:v>9.3511655517241263E-2</c:v>
                </c:pt>
                <c:pt idx="17">
                  <c:v>0.10498947203521894</c:v>
                </c:pt>
                <c:pt idx="18">
                  <c:v>0.11709068495685328</c:v>
                </c:pt>
                <c:pt idx="19">
                  <c:v>0.12980985618390409</c:v>
                </c:pt>
                <c:pt idx="20">
                  <c:v>0.14314159505650634</c:v>
                </c:pt>
                <c:pt idx="21">
                  <c:v>0.15708055793934911</c:v>
                </c:pt>
                <c:pt idx="22">
                  <c:v>0.17162144781146449</c:v>
                </c:pt>
                <c:pt idx="23">
                  <c:v>0.18675901385959481</c:v>
                </c:pt>
                <c:pt idx="24">
                  <c:v>0.20248805107510717</c:v>
                </c:pt>
                <c:pt idx="25">
                  <c:v>0.21880339985442415</c:v>
                </c:pt>
                <c:pt idx="26">
                  <c:v>0.23569994560294011</c:v>
                </c:pt>
                <c:pt idx="27">
                  <c:v>0.25317261834239257</c:v>
                </c:pt>
                <c:pt idx="28">
                  <c:v>0.27121639232165895</c:v>
                </c:pt>
                <c:pt idx="29">
                  <c:v>0.28982628563094792</c:v>
                </c:pt>
                <c:pt idx="30">
                  <c:v>0.30899735981935689</c:v>
                </c:pt>
                <c:pt idx="31">
                  <c:v>0.32872471951576521</c:v>
                </c:pt>
                <c:pt idx="32">
                  <c:v>0.34900351205303465</c:v>
                </c:pt>
                <c:pt idx="33">
                  <c:v>0.3698289270954882</c:v>
                </c:pt>
                <c:pt idx="34">
                  <c:v>0.39119619626963814</c:v>
                </c:pt>
                <c:pt idx="35">
                  <c:v>0.41310059279813588</c:v>
                </c:pt>
                <c:pt idx="36">
                  <c:v>0.43553743113691457</c:v>
                </c:pt>
                <c:pt idx="37">
                  <c:v>0.45850206661549725</c:v>
                </c:pt>
                <c:pt idx="38">
                  <c:v>0.48198989508044271</c:v>
                </c:pt>
                <c:pt idx="39">
                  <c:v>0.50599635254190156</c:v>
                </c:pt>
                <c:pt idx="40">
                  <c:v>0.53051691482325569</c:v>
                </c:pt>
                <c:pt idx="41">
                  <c:v>0.5555470972138139</c:v>
                </c:pt>
                <c:pt idx="42">
                  <c:v>0.58108245412453707</c:v>
                </c:pt>
                <c:pt idx="43">
                  <c:v>0.60711857874676722</c:v>
                </c:pt>
                <c:pt idx="44">
                  <c:v>0.63365110271393255</c:v>
                </c:pt>
                <c:pt idx="45">
                  <c:v>0.66067569576620422</c:v>
                </c:pt>
                <c:pt idx="46">
                  <c:v>0.68818806541807864</c:v>
                </c:pt>
                <c:pt idx="47">
                  <c:v>0.7161839566288587</c:v>
                </c:pt>
                <c:pt idx="48">
                  <c:v>0.74465915147601047</c:v>
                </c:pt>
                <c:pt idx="49">
                  <c:v>0.77360946883136872</c:v>
                </c:pt>
                <c:pt idx="50">
                  <c:v>0.80303076404016704</c:v>
                </c:pt>
                <c:pt idx="51">
                  <c:v>0.8329189286028682</c:v>
                </c:pt>
                <c:pt idx="52">
                  <c:v>0.8632698898597696</c:v>
                </c:pt>
                <c:pt idx="53">
                  <c:v>0.8940796106783605</c:v>
                </c:pt>
                <c:pt idx="54">
                  <c:v>0.92534408914340616</c:v>
                </c:pt>
                <c:pt idx="55">
                  <c:v>0.95705935824973554</c:v>
                </c:pt>
                <c:pt idx="56">
                  <c:v>0.98922148559770906</c:v>
                </c:pt>
                <c:pt idx="57">
                  <c:v>1.0218265730913427</c:v>
                </c:pt>
                <c:pt idx="58">
                  <c:v>1.0548707566390658</c:v>
                </c:pt>
                <c:pt idx="59">
                  <c:v>1.0883502058570889</c:v>
                </c:pt>
                <c:pt idx="60">
                  <c:v>1.122261123775359</c:v>
                </c:pt>
                <c:pt idx="61">
                  <c:v>1.1565997465460811</c:v>
                </c:pt>
                <c:pt idx="62">
                  <c:v>1.1913623431547804</c:v>
                </c:pt>
                <c:pt idx="63">
                  <c:v>1.2265452151338869</c:v>
                </c:pt>
                <c:pt idx="64">
                  <c:v>1.2621446962788176</c:v>
                </c:pt>
                <c:pt idx="65">
                  <c:v>1.2981571523665352</c:v>
                </c:pt>
                <c:pt idx="66">
                  <c:v>1.3345789808765622</c:v>
                </c:pt>
                <c:pt idx="67">
                  <c:v>1.3714066107144294</c:v>
                </c:pt>
                <c:pt idx="68">
                  <c:v>1.4086365019375355</c:v>
                </c:pt>
                <c:pt idx="69">
                  <c:v>1.446265145483399</c:v>
                </c:pt>
                <c:pt idx="70">
                  <c:v>1.4842890629002805</c:v>
                </c:pt>
                <c:pt idx="71">
                  <c:v>1.5227048060801547</c:v>
                </c:pt>
                <c:pt idx="72">
                  <c:v>1.5615089569940119</c:v>
                </c:pt>
                <c:pt idx="73">
                  <c:v>1.6006981274294687</c:v>
                </c:pt>
                <c:pt idx="74">
                  <c:v>1.6402689587306674</c:v>
                </c:pt>
                <c:pt idx="75">
                  <c:v>1.6802181215404441</c:v>
                </c:pt>
                <c:pt idx="76">
                  <c:v>1.720542315544747</c:v>
                </c:pt>
                <c:pt idx="77">
                  <c:v>1.7612382692192825</c:v>
                </c:pt>
                <c:pt idx="78">
                  <c:v>1.8023027395783733</c:v>
                </c:pt>
                <c:pt idx="79">
                  <c:v>1.8437325119260055</c:v>
                </c:pt>
                <c:pt idx="80">
                  <c:v>1.8855243996090492</c:v>
                </c:pt>
                <c:pt idx="81">
                  <c:v>1.9276752437726299</c:v>
                </c:pt>
                <c:pt idx="82">
                  <c:v>1.9701819131176359</c:v>
                </c:pt>
                <c:pt idx="83">
                  <c:v>2.0130413036603394</c:v>
                </c:pt>
                <c:pt idx="84">
                  <c:v>2.0562503384941153</c:v>
                </c:pt>
                <c:pt idx="85">
                  <c:v>2.0998059675532383</c:v>
                </c:pt>
                <c:pt idx="86">
                  <c:v>2.1437051673787413</c:v>
                </c:pt>
                <c:pt idx="87">
                  <c:v>2.1879449408863145</c:v>
                </c:pt>
                <c:pt idx="88">
                  <c:v>2.2325223171362309</c:v>
                </c:pt>
                <c:pt idx="89">
                  <c:v>2.277434351105279</c:v>
                </c:pt>
                <c:pt idx="90">
                  <c:v>2.3226781234606828</c:v>
                </c:pt>
                <c:pt idx="91">
                  <c:v>2.3682507403359967</c:v>
                </c:pt>
                <c:pt idx="92">
                  <c:v>2.414149333108953</c:v>
                </c:pt>
                <c:pt idx="93">
                  <c:v>2.4603710581812486</c:v>
                </c:pt>
                <c:pt idx="94">
                  <c:v>2.5069130967602535</c:v>
                </c:pt>
                <c:pt idx="95">
                  <c:v>2.5537726546426218</c:v>
                </c:pt>
                <c:pt idx="96">
                  <c:v>2.6009469619997905</c:v>
                </c:pt>
                <c:pt idx="97">
                  <c:v>2.6484332731653502</c:v>
                </c:pt>
                <c:pt idx="98">
                  <c:v>2.6962288664242715</c:v>
                </c:pt>
                <c:pt idx="99">
                  <c:v>2.7443310438039674</c:v>
                </c:pt>
                <c:pt idx="100">
                  <c:v>2.7927371308671818</c:v>
                </c:pt>
                <c:pt idx="101">
                  <c:v>2.8414444765066804</c:v>
                </c:pt>
                <c:pt idx="102">
                  <c:v>2.8904504527417374</c:v>
                </c:pt>
                <c:pt idx="103">
                  <c:v>2.9397524545163938</c:v>
                </c:pt>
                <c:pt idx="104">
                  <c:v>2.9893478994994775</c:v>
                </c:pt>
                <c:pt idx="105">
                  <c:v>3.0392342278863662</c:v>
                </c:pt>
                <c:pt idx="106">
                  <c:v>3.0894089022024818</c:v>
                </c:pt>
                <c:pt idx="107">
                  <c:v>3.1398694071084976</c:v>
                </c:pt>
                <c:pt idx="108">
                  <c:v>3.190613249207245</c:v>
                </c:pt>
                <c:pt idx="109">
                  <c:v>3.2416379568523039</c:v>
                </c:pt>
                <c:pt idx="110">
                  <c:v>3.2929410799582648</c:v>
                </c:pt>
                <c:pt idx="111">
                  <c:v>3.3445201898126435</c:v>
                </c:pt>
                <c:pt idx="112">
                  <c:v>3.3963728788894394</c:v>
                </c:pt>
                <c:pt idx="113">
                  <c:v>3.4484967606643164</c:v>
                </c:pt>
                <c:pt idx="114">
                  <c:v>3.5008894694314003</c:v>
                </c:pt>
                <c:pt idx="115">
                  <c:v>3.5535486601216713</c:v>
                </c:pt>
                <c:pt idx="116">
                  <c:v>3.606472008122942</c:v>
                </c:pt>
                <c:pt idx="117">
                  <c:v>3.6596572091014052</c:v>
                </c:pt>
                <c:pt idx="118">
                  <c:v>3.7131019788247399</c:v>
                </c:pt>
                <c:pt idx="119">
                  <c:v>3.7668040529867568</c:v>
                </c:pt>
                <c:pt idx="120">
                  <c:v>3.8207611870335789</c:v>
                </c:pt>
                <c:pt idx="121">
                  <c:v>3.8749711559913327</c:v>
                </c:pt>
                <c:pt idx="122">
                  <c:v>3.9294317542953467</c:v>
                </c:pt>
                <c:pt idx="123">
                  <c:v>3.9841407956208381</c:v>
                </c:pt>
                <c:pt idx="124">
                  <c:v>4.0390961127150771</c:v>
                </c:pt>
                <c:pt idx="125">
                  <c:v>4.0942955572310131</c:v>
                </c:pt>
                <c:pt idx="126">
                  <c:v>4.1497369995623572</c:v>
                </c:pt>
                <c:pt idx="127">
                  <c:v>4.2054183286800964</c:v>
                </c:pt>
                <c:pt idx="128">
                  <c:v>4.2613374519704408</c:v>
                </c:pt>
                <c:pt idx="129">
                  <c:v>4.3174922950741808</c:v>
                </c:pt>
                <c:pt idx="130">
                  <c:v>4.3738808017274451</c:v>
                </c:pt>
                <c:pt idx="131">
                  <c:v>4.4305009336038488</c:v>
                </c:pt>
                <c:pt idx="132">
                  <c:v>4.4873506701580199</c:v>
                </c:pt>
                <c:pt idx="133">
                  <c:v>4.5444280084704891</c:v>
                </c:pt>
                <c:pt idx="134">
                  <c:v>4.6017309630939325</c:v>
                </c:pt>
                <c:pt idx="135">
                  <c:v>4.6592575659007567</c:v>
                </c:pt>
                <c:pt idx="136">
                  <c:v>4.7170058659320127</c:v>
                </c:pt>
                <c:pt idx="137">
                  <c:v>4.7749739292476283</c:v>
                </c:pt>
                <c:pt idx="138">
                  <c:v>4.833159838777946</c:v>
                </c:pt>
                <c:pt idx="139">
                  <c:v>4.8915616941765574</c:v>
                </c:pt>
                <c:pt idx="140">
                  <c:v>4.9501776116744196</c:v>
                </c:pt>
                <c:pt idx="141">
                  <c:v>5.009005723935247</c:v>
                </c:pt>
                <c:pt idx="142">
                  <c:v>5.0680441799121612</c:v>
                </c:pt>
                <c:pt idx="143">
                  <c:v>5.1272911447055929</c:v>
                </c:pt>
                <c:pt idx="144">
                  <c:v>5.1867447994224243</c:v>
                </c:pt>
                <c:pt idx="145">
                  <c:v>5.24640334103636</c:v>
                </c:pt>
                <c:pt idx="146">
                  <c:v>5.3062649822495125</c:v>
                </c:pt>
                <c:pt idx="147">
                  <c:v>5.3663279513552027</c:v>
                </c:pt>
                <c:pt idx="148">
                  <c:v>5.4265904921019468</c:v>
                </c:pt>
                <c:pt idx="149">
                  <c:v>5.4870508635586397</c:v>
                </c:pt>
                <c:pt idx="150">
                  <c:v>5.5477073399809091</c:v>
                </c:pt>
                <c:pt idx="151">
                  <c:v>5.6085582106786358</c:v>
                </c:pt>
                <c:pt idx="152">
                  <c:v>5.6696017798846299</c:v>
                </c:pt>
                <c:pt idx="153">
                  <c:v>5.7308363666244544</c:v>
                </c:pt>
                <c:pt idx="154">
                  <c:v>5.7922603045873826</c:v>
                </c:pt>
                <c:pt idx="155">
                  <c:v>5.8538719419984817</c:v>
                </c:pt>
                <c:pt idx="156">
                  <c:v>5.9156696414918102</c:v>
                </c:pt>
                <c:pt idx="157">
                  <c:v>5.9776517799847264</c:v>
                </c:pt>
                <c:pt idx="158">
                  <c:v>6.0398167485532879</c:v>
                </c:pt>
                <c:pt idx="159">
                  <c:v>6.1021629523087428</c:v>
                </c:pt>
                <c:pt idx="160">
                  <c:v>6.1646888102750932</c:v>
                </c:pt>
                <c:pt idx="161">
                  <c:v>6.2273927552677328</c:v>
                </c:pt>
                <c:pt idx="162">
                  <c:v>6.290273233773136</c:v>
                </c:pt>
                <c:pt idx="163">
                  <c:v>6.353328705829604</c:v>
                </c:pt>
                <c:pt idx="164">
                  <c:v>6.4165576449090453</c:v>
                </c:pt>
                <c:pt idx="165">
                  <c:v>6.4799585377997913</c:v>
                </c:pt>
                <c:pt idx="166">
                  <c:v>6.5435298844904315</c:v>
                </c:pt>
                <c:pt idx="167">
                  <c:v>6.607270198054664</c:v>
                </c:pt>
                <c:pt idx="168">
                  <c:v>6.6711780045371487</c:v>
                </c:pt>
                <c:pt idx="169">
                  <c:v>6.7352518428403592</c:v>
                </c:pt>
                <c:pt idx="170">
                  <c:v>6.799490264612416</c:v>
                </c:pt>
                <c:pt idx="171">
                  <c:v>6.8638918341359059</c:v>
                </c:pt>
                <c:pt idx="172">
                  <c:v>6.9284551282176654</c:v>
                </c:pt>
                <c:pt idx="173">
                  <c:v>6.9931787360795274</c:v>
                </c:pt>
                <c:pt idx="174">
                  <c:v>7.0580612592500218</c:v>
                </c:pt>
                <c:pt idx="175">
                  <c:v>7.1231013114570176</c:v>
                </c:pt>
                <c:pt idx="176">
                  <c:v>7.188297518521308</c:v>
                </c:pt>
                <c:pt idx="177">
                  <c:v>7.2536485182511159</c:v>
                </c:pt>
                <c:pt idx="178">
                  <c:v>7.3191529603375249</c:v>
                </c:pt>
                <c:pt idx="179">
                  <c:v>7.3848095062508223</c:v>
                </c:pt>
                <c:pt idx="180">
                  <c:v>7.4506168291377435</c:v>
                </c:pt>
                <c:pt idx="181">
                  <c:v>7.5165736137196149</c:v>
                </c:pt>
                <c:pt idx="182">
                  <c:v>7.582678556191385</c:v>
                </c:pt>
                <c:pt idx="183">
                  <c:v>7.6489303641215356</c:v>
                </c:pt>
                <c:pt idx="184">
                  <c:v>7.7153277563528668</c:v>
                </c:pt>
                <c:pt idx="185">
                  <c:v>7.7818694629041483</c:v>
                </c:pt>
                <c:pt idx="186">
                  <c:v>7.8485542248726254</c:v>
                </c:pt>
                <c:pt idx="187">
                  <c:v>7.9153807943373806</c:v>
                </c:pt>
                <c:pt idx="188">
                  <c:v>7.9823479342635322</c:v>
                </c:pt>
                <c:pt idx="189">
                  <c:v>8.049454418407274</c:v>
                </c:pt>
                <c:pt idx="190">
                  <c:v>8.1166990312217422</c:v>
                </c:pt>
                <c:pt idx="191">
                  <c:v>8.1840805677636972</c:v>
                </c:pt>
                <c:pt idx="192">
                  <c:v>8.2515978336010285</c:v>
                </c:pt>
                <c:pt idx="193">
                  <c:v>8.3192496447210651</c:v>
                </c:pt>
                <c:pt idx="194">
                  <c:v>8.3870348274396775</c:v>
                </c:pt>
                <c:pt idx="195">
                  <c:v>8.4549522183111812</c:v>
                </c:pt>
                <c:pt idx="196">
                  <c:v>8.5230006640390226</c:v>
                </c:pt>
                <c:pt idx="197">
                  <c:v>8.5911790213872443</c:v>
                </c:pt>
                <c:pt idx="198">
                  <c:v>8.6594861570927275</c:v>
                </c:pt>
                <c:pt idx="199">
                  <c:v>8.7279209477781876</c:v>
                </c:pt>
                <c:pt idx="200">
                  <c:v>8.796482279865943</c:v>
                </c:pt>
                <c:pt idx="201">
                  <c:v>8.8651690494924296</c:v>
                </c:pt>
                <c:pt idx="202">
                  <c:v>8.9339801624234561</c:v>
                </c:pt>
                <c:pt idx="203">
                  <c:v>9.002914533970209</c:v>
                </c:pt>
                <c:pt idx="204">
                  <c:v>9.0719710889059826</c:v>
                </c:pt>
                <c:pt idx="205">
                  <c:v>9.14114876138364</c:v>
                </c:pt>
                <c:pt idx="206">
                  <c:v>9.2104464948537874</c:v>
                </c:pt>
                <c:pt idx="207">
                  <c:v>9.2798632419836729</c:v>
                </c:pt>
                <c:pt idx="208">
                  <c:v>9.3493979645767809</c:v>
                </c:pt>
                <c:pt idx="209">
                  <c:v>9.4190496334931364</c:v>
                </c:pt>
                <c:pt idx="210">
                  <c:v>9.4888172285703014</c:v>
                </c:pt>
                <c:pt idx="211">
                  <c:v>9.5586997385450623</c:v>
                </c:pt>
                <c:pt idx="212">
                  <c:v>9.6286961609757977</c:v>
                </c:pt>
                <c:pt idx="213">
                  <c:v>9.6988055021655217</c:v>
                </c:pt>
                <c:pt idx="214">
                  <c:v>9.7690267770856067</c:v>
                </c:pt>
                <c:pt idx="215">
                  <c:v>9.8393590093001624</c:v>
                </c:pt>
                <c:pt idx="216">
                  <c:v>9.9098012308910803</c:v>
                </c:pt>
                <c:pt idx="217">
                  <c:v>9.9803524823837293</c:v>
                </c:pt>
                <c:pt idx="218">
                  <c:v>10.051011812673302</c:v>
                </c:pt>
                <c:pt idx="219">
                  <c:v>10.121778278951801</c:v>
                </c:pt>
                <c:pt idx="220">
                  <c:v>10.192650946635663</c:v>
                </c:pt>
                <c:pt idx="221">
                  <c:v>10.26362888929401</c:v>
                </c:pt>
                <c:pt idx="222">
                  <c:v>10.33471118857754</c:v>
                </c:pt>
                <c:pt idx="223">
                  <c:v>10.405896934148021</c:v>
                </c:pt>
                <c:pt idx="224">
                  <c:v>10.477185223608412</c:v>
                </c:pt>
                <c:pt idx="225">
                  <c:v>10.548575162433583</c:v>
                </c:pt>
                <c:pt idx="226">
                  <c:v>10.620065863901655</c:v>
                </c:pt>
                <c:pt idx="227">
                  <c:v>10.69165644902592</c:v>
                </c:pt>
                <c:pt idx="228">
                  <c:v>10.763346046487374</c:v>
                </c:pt>
                <c:pt idx="229">
                  <c:v>10.835133792567822</c:v>
                </c:pt>
                <c:pt idx="230">
                  <c:v>10.907018831083574</c:v>
                </c:pt>
                <c:pt idx="231">
                  <c:v>10.979000313319723</c:v>
                </c:pt>
                <c:pt idx="232">
                  <c:v>11.05107739796499</c:v>
                </c:pt>
                <c:pt idx="233">
                  <c:v>11.123249251047138</c:v>
                </c:pt>
                <c:pt idx="234">
                  <c:v>11.195515045868953</c:v>
                </c:pt>
                <c:pt idx="235">
                  <c:v>11.267873962944783</c:v>
                </c:pt>
                <c:pt idx="236">
                  <c:v>11.340325189937625</c:v>
                </c:pt>
                <c:pt idx="237">
                  <c:v>11.412867921596767</c:v>
                </c:pt>
                <c:pt idx="238">
                  <c:v>11.485501359695975</c:v>
                </c:pt>
                <c:pt idx="239">
                  <c:v>11.558224712972212</c:v>
                </c:pt>
                <c:pt idx="240">
                  <c:v>11.631037197064893</c:v>
                </c:pt>
                <c:pt idx="241">
                  <c:v>11.703938034455682</c:v>
                </c:pt>
                <c:pt idx="242">
                  <c:v>11.776926454408795</c:v>
                </c:pt>
                <c:pt idx="243">
                  <c:v>11.850001692911839</c:v>
                </c:pt>
                <c:pt idx="244">
                  <c:v>11.923162992617161</c:v>
                </c:pt>
                <c:pt idx="245">
                  <c:v>11.996409602783709</c:v>
                </c:pt>
                <c:pt idx="246">
                  <c:v>12.069740779219396</c:v>
                </c:pt>
                <c:pt idx="247">
                  <c:v>12.143155784223978</c:v>
                </c:pt>
                <c:pt idx="248">
                  <c:v>12.216653886532422</c:v>
                </c:pt>
                <c:pt idx="249">
                  <c:v>12.290234361258763</c:v>
                </c:pt>
                <c:pt idx="250">
                  <c:v>12.363896489840467</c:v>
                </c:pt>
                <c:pt idx="251">
                  <c:v>12.437639559983262</c:v>
                </c:pt>
                <c:pt idx="252">
                  <c:v>12.511462865606463</c:v>
                </c:pt>
                <c:pt idx="253">
                  <c:v>12.58536570678876</c:v>
                </c:pt>
                <c:pt idx="254">
                  <c:v>12.659347389714503</c:v>
                </c:pt>
                <c:pt idx="255">
                  <c:v>12.733407226620423</c:v>
                </c:pt>
                <c:pt idx="256">
                  <c:v>12.807544535742847</c:v>
                </c:pt>
                <c:pt idx="257">
                  <c:v>12.88175864126536</c:v>
                </c:pt>
                <c:pt idx="258">
                  <c:v>12.956048873266917</c:v>
                </c:pt>
                <c:pt idx="259">
                  <c:v>13.030414567670427</c:v>
                </c:pt>
                <c:pt idx="260">
                  <c:v>13.104855066191766</c:v>
                </c:pt>
                <c:pt idx="261">
                  <c:v>13.179369716289244</c:v>
                </c:pt>
                <c:pt idx="262">
                  <c:v>13.253957871113519</c:v>
                </c:pt>
                <c:pt idx="263">
                  <c:v>13.328618889457928</c:v>
                </c:pt>
                <c:pt idx="264">
                  <c:v>13.403352135709278</c:v>
                </c:pt>
                <c:pt idx="265">
                  <c:v>13.47815697979904</c:v>
                </c:pt>
                <c:pt idx="266">
                  <c:v>13.553032797154991</c:v>
                </c:pt>
                <c:pt idx="267">
                  <c:v>13.627978968653258</c:v>
                </c:pt>
                <c:pt idx="268">
                  <c:v>13.702994880570801</c:v>
                </c:pt>
                <c:pt idx="269">
                  <c:v>13.778079924538289</c:v>
                </c:pt>
                <c:pt idx="270">
                  <c:v>13.853233497493409</c:v>
                </c:pt>
                <c:pt idx="271">
                  <c:v>13.928455001634561</c:v>
                </c:pt>
                <c:pt idx="272">
                  <c:v>14.00374384437497</c:v>
                </c:pt>
                <c:pt idx="273">
                  <c:v>14.079099438297201</c:v>
                </c:pt>
                <c:pt idx="274">
                  <c:v>14.154521201108055</c:v>
                </c:pt>
                <c:pt idx="275">
                  <c:v>14.230008555593878</c:v>
                </c:pt>
                <c:pt idx="276">
                  <c:v>14.305560929576245</c:v>
                </c:pt>
                <c:pt idx="277">
                  <c:v>14.381177755868039</c:v>
                </c:pt>
                <c:pt idx="278">
                  <c:v>14.456858472229907</c:v>
                </c:pt>
                <c:pt idx="279">
                  <c:v>14.5326025213271</c:v>
                </c:pt>
                <c:pt idx="280">
                  <c:v>14.608409350686689</c:v>
                </c:pt>
                <c:pt idx="281">
                  <c:v>14.684278412655155</c:v>
                </c:pt>
                <c:pt idx="282">
                  <c:v>14.760209164356349</c:v>
                </c:pt>
                <c:pt idx="283">
                  <c:v>14.836201067649808</c:v>
                </c:pt>
                <c:pt idx="284">
                  <c:v>14.912253589089456</c:v>
                </c:pt>
                <c:pt idx="285">
                  <c:v>14.988366199882647</c:v>
                </c:pt>
                <c:pt idx="286">
                  <c:v>15.064538375849571</c:v>
                </c:pt>
                <c:pt idx="287">
                  <c:v>15.140769597383017</c:v>
                </c:pt>
                <c:pt idx="288">
                  <c:v>15.217059349408485</c:v>
                </c:pt>
                <c:pt idx="289">
                  <c:v>15.293407121344645</c:v>
                </c:pt>
                <c:pt idx="290">
                  <c:v>15.369812407064137</c:v>
                </c:pt>
                <c:pt idx="291">
                  <c:v>15.446274704854726</c:v>
                </c:pt>
                <c:pt idx="292">
                  <c:v>15.522793517380782</c:v>
                </c:pt>
                <c:pt idx="293">
                  <c:v>15.599368351645101</c:v>
                </c:pt>
                <c:pt idx="294">
                  <c:v>15.675998718951062</c:v>
                </c:pt>
                <c:pt idx="295">
                  <c:v>15.75268413486511</c:v>
                </c:pt>
                <c:pt idx="296">
                  <c:v>15.829424119179567</c:v>
                </c:pt>
                <c:pt idx="297">
                  <c:v>15.906218195875773</c:v>
                </c:pt>
                <c:pt idx="298">
                  <c:v>15.983065893087536</c:v>
                </c:pt>
                <c:pt idx="299">
                  <c:v>16.059966743064916</c:v>
                </c:pt>
                <c:pt idx="300">
                  <c:v>16.136920282138309</c:v>
                </c:pt>
                <c:pt idx="301">
                  <c:v>16.213926050682865</c:v>
                </c:pt>
                <c:pt idx="302">
                  <c:v>16.290983593083197</c:v>
                </c:pt>
                <c:pt idx="303">
                  <c:v>16.368092457698399</c:v>
                </c:pt>
                <c:pt idx="304">
                  <c:v>16.44525219682739</c:v>
                </c:pt>
                <c:pt idx="305">
                  <c:v>16.522462366674528</c:v>
                </c:pt>
                <c:pt idx="306">
                  <c:v>16.59972252731556</c:v>
                </c:pt>
                <c:pt idx="307">
                  <c:v>16.677032242663838</c:v>
                </c:pt>
                <c:pt idx="308">
                  <c:v>16.754391080436843</c:v>
                </c:pt>
                <c:pt idx="309">
                  <c:v>16.831798612123006</c:v>
                </c:pt>
                <c:pt idx="310">
                  <c:v>16.909254412948808</c:v>
                </c:pt>
                <c:pt idx="311">
                  <c:v>16.986758061846178</c:v>
                </c:pt>
                <c:pt idx="312">
                  <c:v>17.064309141420157</c:v>
                </c:pt>
                <c:pt idx="313">
                  <c:v>17.141907237916868</c:v>
                </c:pt>
                <c:pt idx="314">
                  <c:v>17.219551941191753</c:v>
                </c:pt>
                <c:pt idx="315">
                  <c:v>17.297242844678077</c:v>
                </c:pt>
                <c:pt idx="316">
                  <c:v>17.374979545355732</c:v>
                </c:pt>
                <c:pt idx="317">
                  <c:v>17.452761643720283</c:v>
                </c:pt>
                <c:pt idx="318">
                  <c:v>17.530588743752311</c:v>
                </c:pt>
                <c:pt idx="319">
                  <c:v>17.608460452887012</c:v>
                </c:pt>
                <c:pt idx="320">
                  <c:v>17.686376381984054</c:v>
                </c:pt>
                <c:pt idx="321">
                  <c:v>17.764336145297708</c:v>
                </c:pt>
                <c:pt idx="322">
                  <c:v>17.842339360447241</c:v>
                </c:pt>
                <c:pt idx="323">
                  <c:v>17.920385648387548</c:v>
                </c:pt>
                <c:pt idx="324">
                  <c:v>17.99847463338007</c:v>
                </c:pt>
                <c:pt idx="325">
                  <c:v>18.076605942963944</c:v>
                </c:pt>
                <c:pt idx="326">
                  <c:v>18.154779207927401</c:v>
                </c:pt>
                <c:pt idx="327">
                  <c:v>18.232994062279438</c:v>
                </c:pt>
                <c:pt idx="328">
                  <c:v>18.311250143221717</c:v>
                </c:pt>
                <c:pt idx="329">
                  <c:v>18.389547091120708</c:v>
                </c:pt>
                <c:pt idx="330">
                  <c:v>18.46788454948009</c:v>
                </c:pt>
                <c:pt idx="331">
                  <c:v>18.546262164913376</c:v>
                </c:pt>
                <c:pt idx="332">
                  <c:v>18.624679587116795</c:v>
                </c:pt>
                <c:pt idx="333">
                  <c:v>18.703136468842388</c:v>
                </c:pt>
                <c:pt idx="334">
                  <c:v>18.781632465871365</c:v>
                </c:pt>
                <c:pt idx="335">
                  <c:v>18.860167236987667</c:v>
                </c:pt>
                <c:pt idx="336">
                  <c:v>18.938740443951783</c:v>
                </c:pt>
                <c:pt idx="337">
                  <c:v>19.017351751474777</c:v>
                </c:pt>
                <c:pt idx="338">
                  <c:v>19.096000827192551</c:v>
                </c:pt>
                <c:pt idx="339">
                  <c:v>19.174687341640336</c:v>
                </c:pt>
                <c:pt idx="340">
                  <c:v>19.253410968227392</c:v>
                </c:pt>
                <c:pt idx="341">
                  <c:v>19.332171383211943</c:v>
                </c:pt>
                <c:pt idx="342">
                  <c:v>19.410968265676324</c:v>
                </c:pt>
                <c:pt idx="343">
                  <c:v>19.489801297502339</c:v>
                </c:pt>
                <c:pt idx="344">
                  <c:v>19.568670163346848</c:v>
                </c:pt>
                <c:pt idx="345">
                  <c:v>19.647574550617552</c:v>
                </c:pt>
                <c:pt idx="346">
                  <c:v>19.726514149449009</c:v>
                </c:pt>
                <c:pt idx="347">
                  <c:v>19.805488652678832</c:v>
                </c:pt>
                <c:pt idx="348">
                  <c:v>19.884497755824114</c:v>
                </c:pt>
                <c:pt idx="349">
                  <c:v>19.96354115705806</c:v>
                </c:pt>
                <c:pt idx="350">
                  <c:v>20.042618557186813</c:v>
                </c:pt>
                <c:pt idx="351">
                  <c:v>20.121729659626482</c:v>
                </c:pt>
                <c:pt idx="352">
                  <c:v>20.200874170380381</c:v>
                </c:pt>
                <c:pt idx="353">
                  <c:v>20.280051798016455</c:v>
                </c:pt>
                <c:pt idx="354">
                  <c:v>20.359262253644907</c:v>
                </c:pt>
                <c:pt idx="355">
                  <c:v>20.438505250896029</c:v>
                </c:pt>
                <c:pt idx="356">
                  <c:v>20.517780505898212</c:v>
                </c:pt>
                <c:pt idx="357">
                  <c:v>20.597087737256153</c:v>
                </c:pt>
                <c:pt idx="358">
                  <c:v>20.676426666029254</c:v>
                </c:pt>
                <c:pt idx="359">
                  <c:v>20.755797015710218</c:v>
                </c:pt>
                <c:pt idx="360">
                  <c:v>20.835198512203807</c:v>
                </c:pt>
                <c:pt idx="361">
                  <c:v>20.91463088380581</c:v>
                </c:pt>
                <c:pt idx="362">
                  <c:v>20.99409386118219</c:v>
                </c:pt>
                <c:pt idx="363">
                  <c:v>21.073587177348394</c:v>
                </c:pt>
                <c:pt idx="364">
                  <c:v>21.15311056764887</c:v>
                </c:pt>
                <c:pt idx="365">
                  <c:v>21.23266376973675</c:v>
                </c:pt>
                <c:pt idx="366">
                  <c:v>21.312246523553696</c:v>
                </c:pt>
                <c:pt idx="367">
                  <c:v>21.39185857130996</c:v>
                </c:pt>
                <c:pt idx="368">
                  <c:v>21.47149965746457</c:v>
                </c:pt>
                <c:pt idx="369">
                  <c:v>21.551169528705731</c:v>
                </c:pt>
                <c:pt idx="370">
                  <c:v>21.630867933931373</c:v>
                </c:pt>
                <c:pt idx="371">
                  <c:v>21.71059462422987</c:v>
                </c:pt>
                <c:pt idx="372">
                  <c:v>21.79034935286094</c:v>
                </c:pt>
                <c:pt idx="373">
                  <c:v>21.870131875236702</c:v>
                </c:pt>
                <c:pt idx="374">
                  <c:v>21.949941948902893</c:v>
                </c:pt>
                <c:pt idx="375">
                  <c:v>22.029779333520263</c:v>
                </c:pt>
                <c:pt idx="376">
                  <c:v>22.109643790846125</c:v>
                </c:pt>
                <c:pt idx="377">
                  <c:v>22.189535084716059</c:v>
                </c:pt>
                <c:pt idx="378">
                  <c:v>22.26945298102579</c:v>
                </c:pt>
                <c:pt idx="379">
                  <c:v>22.349397247713217</c:v>
                </c:pt>
                <c:pt idx="380">
                  <c:v>22.429367654740588</c:v>
                </c:pt>
                <c:pt idx="381">
                  <c:v>22.509363974076855</c:v>
                </c:pt>
                <c:pt idx="382">
                  <c:v>22.589385979680163</c:v>
                </c:pt>
                <c:pt idx="383">
                  <c:v>22.66943344748049</c:v>
                </c:pt>
                <c:pt idx="384">
                  <c:v>22.749506155362457</c:v>
                </c:pt>
                <c:pt idx="385">
                  <c:v>22.829603883148273</c:v>
                </c:pt>
                <c:pt idx="386">
                  <c:v>22.909726412580831</c:v>
                </c:pt>
                <c:pt idx="387">
                  <c:v>22.989873527306955</c:v>
                </c:pt>
                <c:pt idx="388">
                  <c:v>23.070045012860792</c:v>
                </c:pt>
                <c:pt idx="389">
                  <c:v>23.150240656647348</c:v>
                </c:pt>
                <c:pt idx="390">
                  <c:v>23.230460247926167</c:v>
                </c:pt>
                <c:pt idx="391">
                  <c:v>23.310703577795152</c:v>
                </c:pt>
                <c:pt idx="392">
                  <c:v>23.390970439174531</c:v>
                </c:pt>
                <c:pt idx="393">
                  <c:v>23.471260626790958</c:v>
                </c:pt>
                <c:pt idx="394">
                  <c:v>23.551573937161756</c:v>
                </c:pt>
                <c:pt idx="395">
                  <c:v>23.631910168579296</c:v>
                </c:pt>
                <c:pt idx="396">
                  <c:v>23.712269121095517</c:v>
                </c:pt>
                <c:pt idx="397">
                  <c:v>23.792650596506569</c:v>
                </c:pt>
                <c:pt idx="398">
                  <c:v>23.873054398337601</c:v>
                </c:pt>
                <c:pt idx="399">
                  <c:v>23.953480331827681</c:v>
                </c:pt>
                <c:pt idx="400">
                  <c:v>24.03392820391484</c:v>
                </c:pt>
                <c:pt idx="401">
                  <c:v>24.11439782322126</c:v>
                </c:pt>
                <c:pt idx="402">
                  <c:v>24.194889000038568</c:v>
                </c:pt>
                <c:pt idx="403">
                  <c:v>24.275401546313287</c:v>
                </c:pt>
                <c:pt idx="404">
                  <c:v>24.355935275632394</c:v>
                </c:pt>
                <c:pt idx="405">
                  <c:v>24.436490003209009</c:v>
                </c:pt>
                <c:pt idx="406">
                  <c:v>24.51706554586821</c:v>
                </c:pt>
                <c:pt idx="407">
                  <c:v>24.597661722032971</c:v>
                </c:pt>
                <c:pt idx="408">
                  <c:v>24.678278351710226</c:v>
                </c:pt>
                <c:pt idx="409">
                  <c:v>24.758915256477053</c:v>
                </c:pt>
                <c:pt idx="410">
                  <c:v>24.839572259466966</c:v>
                </c:pt>
                <c:pt idx="411">
                  <c:v>24.920249185356351</c:v>
                </c:pt>
                <c:pt idx="412">
                  <c:v>25.000945860350999</c:v>
                </c:pt>
                <c:pt idx="413">
                  <c:v>25.081662112172765</c:v>
                </c:pt>
                <c:pt idx="414">
                  <c:v>25.162397770046351</c:v>
                </c:pt>
                <c:pt idx="415">
                  <c:v>25.243152664686182</c:v>
                </c:pt>
                <c:pt idx="416">
                  <c:v>25.323926628283424</c:v>
                </c:pt>
                <c:pt idx="417">
                  <c:v>25.404719494493097</c:v>
                </c:pt>
                <c:pt idx="418">
                  <c:v>25.485531098421301</c:v>
                </c:pt>
                <c:pt idx="419">
                  <c:v>25.566361276612561</c:v>
                </c:pt>
                <c:pt idx="420">
                  <c:v>25.647209867037283</c:v>
                </c:pt>
                <c:pt idx="421">
                  <c:v>25.728076709079311</c:v>
                </c:pt>
                <c:pt idx="422">
                  <c:v>25.808961643523595</c:v>
                </c:pt>
                <c:pt idx="423">
                  <c:v>25.889864512543976</c:v>
                </c:pt>
                <c:pt idx="424">
                  <c:v>25.970785159691065</c:v>
                </c:pt>
                <c:pt idx="425">
                  <c:v>26.051723429880234</c:v>
                </c:pt>
                <c:pt idx="426">
                  <c:v>26.132679169379706</c:v>
                </c:pt>
                <c:pt idx="427">
                  <c:v>26.213652225798768</c:v>
                </c:pt>
                <c:pt idx="428">
                  <c:v>26.294642448076058</c:v>
                </c:pt>
                <c:pt idx="429">
                  <c:v>26.37564968646797</c:v>
                </c:pt>
                <c:pt idx="430">
                  <c:v>26.456673792537167</c:v>
                </c:pt>
                <c:pt idx="431">
                  <c:v>26.53771461914118</c:v>
                </c:pt>
                <c:pt idx="432">
                  <c:v>26.618772020421112</c:v>
                </c:pt>
                <c:pt idx="433">
                  <c:v>26.699845851790446</c:v>
                </c:pt>
                <c:pt idx="434">
                  <c:v>26.780935969923938</c:v>
                </c:pt>
                <c:pt idx="435">
                  <c:v>26.862042232746624</c:v>
                </c:pt>
                <c:pt idx="436">
                  <c:v>26.943164499422902</c:v>
                </c:pt>
                <c:pt idx="437">
                  <c:v>27.024302630345733</c:v>
                </c:pt>
                <c:pt idx="438">
                  <c:v>27.105456487125913</c:v>
                </c:pt>
                <c:pt idx="439">
                  <c:v>27.186625932581453</c:v>
                </c:pt>
                <c:pt idx="440">
                  <c:v>27.267810830727054</c:v>
                </c:pt>
                <c:pt idx="441">
                  <c:v>27.34901104676366</c:v>
                </c:pt>
                <c:pt idx="442">
                  <c:v>27.430226447068112</c:v>
                </c:pt>
                <c:pt idx="443">
                  <c:v>27.511456899182892</c:v>
                </c:pt>
                <c:pt idx="444">
                  <c:v>27.592702271805955</c:v>
                </c:pt>
                <c:pt idx="445">
                  <c:v>27.673962434780645</c:v>
                </c:pt>
                <c:pt idx="446">
                  <c:v>27.75523725908571</c:v>
                </c:pt>
                <c:pt idx="447">
                  <c:v>27.836526616825395</c:v>
                </c:pt>
                <c:pt idx="448">
                  <c:v>27.91783038121962</c:v>
                </c:pt>
                <c:pt idx="449">
                  <c:v>27.999148426594253</c:v>
                </c:pt>
                <c:pt idx="450">
                  <c:v>28.080480628371458</c:v>
                </c:pt>
                <c:pt idx="451">
                  <c:v>28.161826863060131</c:v>
                </c:pt>
                <c:pt idx="452">
                  <c:v>28.24318700824643</c:v>
                </c:pt>
                <c:pt idx="453">
                  <c:v>28.324560942584366</c:v>
                </c:pt>
                <c:pt idx="454">
                  <c:v>28.405948545786494</c:v>
                </c:pt>
                <c:pt idx="455">
                  <c:v>28.487349698614675</c:v>
                </c:pt>
                <c:pt idx="456">
                  <c:v>28.568764282870927</c:v>
                </c:pt>
                <c:pt idx="457">
                  <c:v>28.650192181388345</c:v>
                </c:pt>
                <c:pt idx="458">
                  <c:v>28.731633278022116</c:v>
                </c:pt>
                <c:pt idx="459">
                  <c:v>28.813087457640595</c:v>
                </c:pt>
                <c:pt idx="460">
                  <c:v>28.894554606116472</c:v>
                </c:pt>
                <c:pt idx="461">
                  <c:v>28.976034610318003</c:v>
                </c:pt>
                <c:pt idx="462">
                  <c:v>29.057527358100334</c:v>
                </c:pt>
                <c:pt idx="463">
                  <c:v>29.139032738296887</c:v>
                </c:pt>
                <c:pt idx="464">
                  <c:v>29.22055064071083</c:v>
                </c:pt>
                <c:pt idx="465">
                  <c:v>29.302080956106611</c:v>
                </c:pt>
                <c:pt idx="466">
                  <c:v>29.383623576201582</c:v>
                </c:pt>
                <c:pt idx="467">
                  <c:v>29.465178393657681</c:v>
                </c:pt>
                <c:pt idx="468">
                  <c:v>29.546745302073187</c:v>
                </c:pt>
                <c:pt idx="469">
                  <c:v>29.628324195974564</c:v>
                </c:pt>
                <c:pt idx="470">
                  <c:v>29.709914970808352</c:v>
                </c:pt>
                <c:pt idx="471">
                  <c:v>29.791517522933152</c:v>
                </c:pt>
                <c:pt idx="472">
                  <c:v>29.873131749611655</c:v>
                </c:pt>
                <c:pt idx="473">
                  <c:v>29.954757549002775</c:v>
                </c:pt>
                <c:pt idx="474">
                  <c:v>30.036394820153809</c:v>
                </c:pt>
                <c:pt idx="475">
                  <c:v>30.118043462992713</c:v>
                </c:pt>
                <c:pt idx="476">
                  <c:v>30.19970337832039</c:v>
                </c:pt>
                <c:pt idx="477">
                  <c:v>30.281374467803101</c:v>
                </c:pt>
                <c:pt idx="478">
                  <c:v>30.363056633964902</c:v>
                </c:pt>
                <c:pt idx="479">
                  <c:v>30.444749780180164</c:v>
                </c:pt>
                <c:pt idx="480">
                  <c:v>30.526453810666158</c:v>
                </c:pt>
                <c:pt idx="481">
                  <c:v>30.608168630475699</c:v>
                </c:pt>
                <c:pt idx="482">
                  <c:v>30.689894145489859</c:v>
                </c:pt>
                <c:pt idx="483">
                  <c:v>30.771630262410739</c:v>
                </c:pt>
                <c:pt idx="484">
                  <c:v>30.853376888754312</c:v>
                </c:pt>
                <c:pt idx="485">
                  <c:v>30.935133932843321</c:v>
                </c:pt>
                <c:pt idx="486">
                  <c:v>31.016901303800239</c:v>
                </c:pt>
                <c:pt idx="487">
                  <c:v>31.098678911540297</c:v>
                </c:pt>
                <c:pt idx="488">
                  <c:v>31.180466666764563</c:v>
                </c:pt>
                <c:pt idx="489">
                  <c:v>31.262264480953089</c:v>
                </c:pt>
                <c:pt idx="490">
                  <c:v>31.344072266358122</c:v>
                </c:pt>
                <c:pt idx="491">
                  <c:v>31.425889935997354</c:v>
                </c:pt>
                <c:pt idx="492">
                  <c:v>31.507717403647263</c:v>
                </c:pt>
                <c:pt idx="493">
                  <c:v>31.589554583836474</c:v>
                </c:pt>
                <c:pt idx="494">
                  <c:v>31.671401391839218</c:v>
                </c:pt>
                <c:pt idx="495">
                  <c:v>31.753257743668811</c:v>
                </c:pt>
                <c:pt idx="496">
                  <c:v>31.835123556071213</c:v>
                </c:pt>
                <c:pt idx="497">
                  <c:v>31.91699874651864</c:v>
                </c:pt>
                <c:pt idx="498">
                  <c:v>31.998883233203227</c:v>
                </c:pt>
                <c:pt idx="499">
                  <c:v>32.080776935030741</c:v>
                </c:pt>
                <c:pt idx="500">
                  <c:v>32.162679771614364</c:v>
                </c:pt>
                <c:pt idx="501">
                  <c:v>32.24459166326853</c:v>
                </c:pt>
                <c:pt idx="502">
                  <c:v>32.326512531002777</c:v>
                </c:pt>
                <c:pt idx="503">
                  <c:v>32.408442296515716</c:v>
                </c:pt>
                <c:pt idx="504">
                  <c:v>32.490380882189015</c:v>
                </c:pt>
                <c:pt idx="505">
                  <c:v>32.572328211081413</c:v>
                </c:pt>
                <c:pt idx="506">
                  <c:v>32.654284206922853</c:v>
                </c:pt>
                <c:pt idx="507">
                  <c:v>32.73624879410859</c:v>
                </c:pt>
                <c:pt idx="508">
                  <c:v>32.818221897693427</c:v>
                </c:pt>
                <c:pt idx="509">
                  <c:v>32.900203443385912</c:v>
                </c:pt>
                <c:pt idx="510">
                  <c:v>32.982193357542691</c:v>
                </c:pt>
                <c:pt idx="511">
                  <c:v>33.064191567162801</c:v>
                </c:pt>
                <c:pt idx="512">
                  <c:v>33.146197999882112</c:v>
                </c:pt>
                <c:pt idx="513">
                  <c:v>33.228212583967732</c:v>
                </c:pt>
                <c:pt idx="514">
                  <c:v>33.31023524831253</c:v>
                </c:pt>
                <c:pt idx="515">
                  <c:v>33.392265922429665</c:v>
                </c:pt>
                <c:pt idx="516">
                  <c:v>33.474304536447185</c:v>
                </c:pt>
                <c:pt idx="517">
                  <c:v>33.556351021102635</c:v>
                </c:pt>
                <c:pt idx="518">
                  <c:v>33.638405307737777</c:v>
                </c:pt>
                <c:pt idx="519">
                  <c:v>33.720467328293296</c:v>
                </c:pt>
                <c:pt idx="520">
                  <c:v>33.802537015303578</c:v>
                </c:pt>
                <c:pt idx="521">
                  <c:v>33.884614301891546</c:v>
                </c:pt>
                <c:pt idx="522">
                  <c:v>33.966699121763497</c:v>
                </c:pt>
                <c:pt idx="523">
                  <c:v>34.04879140920405</c:v>
                </c:pt>
                <c:pt idx="524">
                  <c:v>34.130891099071064</c:v>
                </c:pt>
                <c:pt idx="525">
                  <c:v>34.212998126790666</c:v>
                </c:pt>
                <c:pt idx="526">
                  <c:v>34.295112428352276</c:v>
                </c:pt>
                <c:pt idx="527">
                  <c:v>34.377233940303704</c:v>
                </c:pt>
                <c:pt idx="528">
                  <c:v>34.459362599746278</c:v>
                </c:pt>
                <c:pt idx="529">
                  <c:v>34.541498344330009</c:v>
                </c:pt>
                <c:pt idx="530">
                  <c:v>34.623641112248805</c:v>
                </c:pt>
                <c:pt idx="531">
                  <c:v>34.705790842235736</c:v>
                </c:pt>
                <c:pt idx="532">
                  <c:v>34.787947473558312</c:v>
                </c:pt>
                <c:pt idx="533">
                  <c:v>34.870110946013853</c:v>
                </c:pt>
                <c:pt idx="534">
                  <c:v>34.952281199924826</c:v>
                </c:pt>
                <c:pt idx="535">
                  <c:v>35.034458176134301</c:v>
                </c:pt>
                <c:pt idx="536">
                  <c:v>35.11664181600139</c:v>
                </c:pt>
                <c:pt idx="537">
                  <c:v>35.198832061396743</c:v>
                </c:pt>
                <c:pt idx="538">
                  <c:v>35.2810288546981</c:v>
                </c:pt>
                <c:pt idx="539">
                  <c:v>35.363232138785854</c:v>
                </c:pt>
                <c:pt idx="540">
                  <c:v>35.445441857038681</c:v>
                </c:pt>
                <c:pt idx="541">
                  <c:v>35.527657953329168</c:v>
                </c:pt>
                <c:pt idx="542">
                  <c:v>35.609880372019532</c:v>
                </c:pt>
                <c:pt idx="543">
                  <c:v>35.692109057957339</c:v>
                </c:pt>
                <c:pt idx="544">
                  <c:v>35.774343956471263</c:v>
                </c:pt>
                <c:pt idx="545">
                  <c:v>35.856585013366896</c:v>
                </c:pt>
                <c:pt idx="546">
                  <c:v>35.938832174922581</c:v>
                </c:pt>
                <c:pt idx="547">
                  <c:v>36.0210853878853</c:v>
                </c:pt>
                <c:pt idx="548">
                  <c:v>36.103344599466581</c:v>
                </c:pt>
                <c:pt idx="549">
                  <c:v>36.185609757338433</c:v>
                </c:pt>
                <c:pt idx="550">
                  <c:v>36.267880809629354</c:v>
                </c:pt>
                <c:pt idx="551">
                  <c:v>36.350157704920321</c:v>
                </c:pt>
                <c:pt idx="552">
                  <c:v>36.432440392240871</c:v>
                </c:pt>
                <c:pt idx="553">
                  <c:v>36.514728821065155</c:v>
                </c:pt>
                <c:pt idx="554">
                  <c:v>36.597022941308097</c:v>
                </c:pt>
                <c:pt idx="555">
                  <c:v>36.679322703321525</c:v>
                </c:pt>
                <c:pt idx="556">
                  <c:v>36.761628057890356</c:v>
                </c:pt>
                <c:pt idx="557">
                  <c:v>36.843938956228833</c:v>
                </c:pt>
                <c:pt idx="558">
                  <c:v>36.926255349976771</c:v>
                </c:pt>
                <c:pt idx="559">
                  <c:v>37.008577191195855</c:v>
                </c:pt>
                <c:pt idx="560">
                  <c:v>37.090904432365939</c:v>
                </c:pt>
                <c:pt idx="561">
                  <c:v>37.173237026381429</c:v>
                </c:pt>
                <c:pt idx="562">
                  <c:v>37.255574926547631</c:v>
                </c:pt>
                <c:pt idx="563">
                  <c:v>37.337918086577197</c:v>
                </c:pt>
                <c:pt idx="564">
                  <c:v>37.420266460586554</c:v>
                </c:pt>
                <c:pt idx="565">
                  <c:v>37.502620003092389</c:v>
                </c:pt>
                <c:pt idx="566">
                  <c:v>37.584978669008159</c:v>
                </c:pt>
                <c:pt idx="567">
                  <c:v>37.667342413640611</c:v>
                </c:pt>
                <c:pt idx="568">
                  <c:v>37.749711192686384</c:v>
                </c:pt>
                <c:pt idx="569">
                  <c:v>37.832084962228585</c:v>
                </c:pt>
                <c:pt idx="570">
                  <c:v>37.914463678733419</c:v>
                </c:pt>
                <c:pt idx="571">
                  <c:v>37.996847299046848</c:v>
                </c:pt>
                <c:pt idx="572">
                  <c:v>38.079235780391294</c:v>
                </c:pt>
                <c:pt idx="573">
                  <c:v>38.161629080362331</c:v>
                </c:pt>
                <c:pt idx="574">
                  <c:v>38.244027156925448</c:v>
                </c:pt>
                <c:pt idx="575">
                  <c:v>38.32642996841281</c:v>
                </c:pt>
                <c:pt idx="576">
                  <c:v>38.408837473520066</c:v>
                </c:pt>
                <c:pt idx="577">
                  <c:v>38.491249631303184</c:v>
                </c:pt>
                <c:pt idx="578">
                  <c:v>38.573666401175288</c:v>
                </c:pt>
                <c:pt idx="579">
                  <c:v>38.656087742903566</c:v>
                </c:pt>
                <c:pt idx="580">
                  <c:v>38.738513616606163</c:v>
                </c:pt>
                <c:pt idx="581">
                  <c:v>38.820943982749128</c:v>
                </c:pt>
                <c:pt idx="582">
                  <c:v>38.903378802143386</c:v>
                </c:pt>
                <c:pt idx="583">
                  <c:v>38.985818035941712</c:v>
                </c:pt>
                <c:pt idx="584">
                  <c:v>39.068261645635765</c:v>
                </c:pt>
                <c:pt idx="585">
                  <c:v>39.150709593053122</c:v>
                </c:pt>
                <c:pt idx="586">
                  <c:v>39.233161840354349</c:v>
                </c:pt>
                <c:pt idx="587">
                  <c:v>39.3156183500301</c:v>
                </c:pt>
                <c:pt idx="588">
                  <c:v>39.398079084898242</c:v>
                </c:pt>
                <c:pt idx="589">
                  <c:v>39.480544008100985</c:v>
                </c:pt>
                <c:pt idx="590">
                  <c:v>39.563013083102064</c:v>
                </c:pt>
                <c:pt idx="591">
                  <c:v>39.645486273683936</c:v>
                </c:pt>
                <c:pt idx="592">
                  <c:v>39.727963543944995</c:v>
                </c:pt>
                <c:pt idx="593">
                  <c:v>39.810444858296819</c:v>
                </c:pt>
                <c:pt idx="594">
                  <c:v>39.892930181461431</c:v>
                </c:pt>
                <c:pt idx="595">
                  <c:v>39.975419478468595</c:v>
                </c:pt>
                <c:pt idx="596">
                  <c:v>40.057912714653135</c:v>
                </c:pt>
                <c:pt idx="597">
                  <c:v>40.140409855652273</c:v>
                </c:pt>
                <c:pt idx="598">
                  <c:v>40.22291086740298</c:v>
                </c:pt>
                <c:pt idx="599">
                  <c:v>40.305415716139386</c:v>
                </c:pt>
              </c:numCache>
            </c:numRef>
          </c:yVal>
          <c:smooth val="0"/>
          <c:extLst>
            <c:ext xmlns:c16="http://schemas.microsoft.com/office/drawing/2014/chart" uri="{C3380CC4-5D6E-409C-BE32-E72D297353CC}">
              <c16:uniqueId val="{00000000-0FDE-4FB0-B2DA-94B9B8A2A953}"/>
            </c:ext>
          </c:extLst>
        </c:ser>
        <c:ser>
          <c:idx val="1"/>
          <c:order val="1"/>
          <c:tx>
            <c:v>Xreel</c:v>
          </c:tx>
          <c:spPr>
            <a:ln w="25400" cap="rnd">
              <a:noFill/>
              <a:round/>
            </a:ln>
            <a:effectLst/>
          </c:spPr>
          <c:marker>
            <c:symbol val="circle"/>
            <c:size val="13"/>
            <c:spPr>
              <a:solidFill>
                <a:schemeClr val="accent2"/>
              </a:solidFill>
              <a:ln w="9525">
                <a:solidFill>
                  <a:schemeClr val="accent2"/>
                </a:solidFill>
              </a:ln>
              <a:effectLst/>
            </c:spPr>
          </c:marker>
          <c:xVal>
            <c:numRef>
              <c:f>'FROM SPLIT TIMES'!$C$2:$C$7</c:f>
              <c:numCache>
                <c:formatCode>General</c:formatCode>
                <c:ptCount val="6"/>
                <c:pt idx="0">
                  <c:v>1.361</c:v>
                </c:pt>
                <c:pt idx="1">
                  <c:v>2.1320000000000001</c:v>
                </c:pt>
                <c:pt idx="2">
                  <c:v>2.827</c:v>
                </c:pt>
                <c:pt idx="3">
                  <c:v>3.4710000000000001</c:v>
                </c:pt>
                <c:pt idx="4">
                  <c:v>4.0830000000000002</c:v>
                </c:pt>
                <c:pt idx="5">
                  <c:v>4.6959999999999997</c:v>
                </c:pt>
              </c:numCache>
            </c:numRef>
          </c:xVal>
          <c:yVal>
            <c:numRef>
              <c:f>'FROM SPLIT TIMES'!$B$2:$B$7</c:f>
              <c:numCache>
                <c:formatCode>General</c:formatCode>
                <c:ptCount val="6"/>
                <c:pt idx="0">
                  <c:v>5</c:v>
                </c:pt>
                <c:pt idx="1">
                  <c:v>10</c:v>
                </c:pt>
                <c:pt idx="2">
                  <c:v>15</c:v>
                </c:pt>
                <c:pt idx="3">
                  <c:v>20</c:v>
                </c:pt>
                <c:pt idx="4">
                  <c:v>25</c:v>
                </c:pt>
                <c:pt idx="5">
                  <c:v>30</c:v>
                </c:pt>
              </c:numCache>
            </c:numRef>
          </c:yVal>
          <c:smooth val="0"/>
          <c:extLst>
            <c:ext xmlns:c16="http://schemas.microsoft.com/office/drawing/2014/chart" uri="{C3380CC4-5D6E-409C-BE32-E72D297353CC}">
              <c16:uniqueId val="{00000001-0FDE-4FB0-B2DA-94B9B8A2A953}"/>
            </c:ext>
          </c:extLst>
        </c:ser>
        <c:dLbls>
          <c:showLegendKey val="0"/>
          <c:showVal val="0"/>
          <c:showCatName val="0"/>
          <c:showSerName val="0"/>
          <c:showPercent val="0"/>
          <c:showBubbleSize val="0"/>
        </c:dLbls>
        <c:axId val="-2011710752"/>
        <c:axId val="-2055577120"/>
      </c:scatterChart>
      <c:valAx>
        <c:axId val="-20117107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Time (s)</a:t>
                </a:r>
              </a:p>
            </c:rich>
          </c:tx>
          <c:layout>
            <c:manualLayout>
              <c:xMode val="edge"/>
              <c:yMode val="edge"/>
              <c:x val="0.85242685046603395"/>
              <c:y val="0.8752226316020740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fr-FR"/>
          </a:p>
        </c:txPr>
        <c:crossAx val="-2055577120"/>
        <c:crosses val="autoZero"/>
        <c:crossBetween val="midCat"/>
      </c:valAx>
      <c:valAx>
        <c:axId val="-2055577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Position (m)</a:t>
                </a:r>
              </a:p>
            </c:rich>
          </c:tx>
          <c:layout>
            <c:manualLayout>
              <c:xMode val="edge"/>
              <c:yMode val="edge"/>
              <c:x val="6.63233973899197E-2"/>
              <c:y val="1.9635141924020199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117107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8.2088077140646407E-2"/>
          <c:y val="2.0948053646625601E-2"/>
          <c:w val="0.8082409981371067"/>
          <c:h val="0.85189712683865704"/>
        </c:manualLayout>
      </c:layout>
      <c:scatterChart>
        <c:scatterStyle val="smoothMarker"/>
        <c:varyColors val="0"/>
        <c:ser>
          <c:idx val="1"/>
          <c:order val="1"/>
          <c:tx>
            <c:v>Speed</c:v>
          </c:tx>
          <c:marker>
            <c:symbol val="none"/>
          </c:marker>
          <c:xVal>
            <c:numRef>
              <c:f>'From speed-time curves'!$A$2:$A$275</c:f>
              <c:numCache>
                <c:formatCode>General</c:formatCode>
                <c:ptCount val="274"/>
                <c:pt idx="0">
                  <c:v>0</c:v>
                </c:pt>
                <c:pt idx="1">
                  <c:v>0.02</c:v>
                </c:pt>
                <c:pt idx="2">
                  <c:v>0.04</c:v>
                </c:pt>
                <c:pt idx="3">
                  <c:v>0.06</c:v>
                </c:pt>
                <c:pt idx="4">
                  <c:v>0.09</c:v>
                </c:pt>
                <c:pt idx="5">
                  <c:v>0.11</c:v>
                </c:pt>
                <c:pt idx="6">
                  <c:v>0.13</c:v>
                </c:pt>
                <c:pt idx="7">
                  <c:v>0.15</c:v>
                </c:pt>
                <c:pt idx="8">
                  <c:v>0.17</c:v>
                </c:pt>
                <c:pt idx="9">
                  <c:v>0.19</c:v>
                </c:pt>
                <c:pt idx="10">
                  <c:v>0.21</c:v>
                </c:pt>
                <c:pt idx="11">
                  <c:v>0.23</c:v>
                </c:pt>
                <c:pt idx="12">
                  <c:v>0.26</c:v>
                </c:pt>
                <c:pt idx="13">
                  <c:v>0.28000000000000003</c:v>
                </c:pt>
                <c:pt idx="14">
                  <c:v>0.3</c:v>
                </c:pt>
                <c:pt idx="15">
                  <c:v>0.32</c:v>
                </c:pt>
                <c:pt idx="16">
                  <c:v>0.34</c:v>
                </c:pt>
                <c:pt idx="17">
                  <c:v>0.36</c:v>
                </c:pt>
                <c:pt idx="18">
                  <c:v>0.38</c:v>
                </c:pt>
                <c:pt idx="19">
                  <c:v>0.41</c:v>
                </c:pt>
                <c:pt idx="20">
                  <c:v>0.43</c:v>
                </c:pt>
                <c:pt idx="21">
                  <c:v>0.45</c:v>
                </c:pt>
                <c:pt idx="22">
                  <c:v>0.47</c:v>
                </c:pt>
                <c:pt idx="23">
                  <c:v>0.49</c:v>
                </c:pt>
                <c:pt idx="24">
                  <c:v>0.51</c:v>
                </c:pt>
                <c:pt idx="25">
                  <c:v>0.53</c:v>
                </c:pt>
                <c:pt idx="26">
                  <c:v>0.55000000000000004</c:v>
                </c:pt>
                <c:pt idx="27">
                  <c:v>0.57999999999999996</c:v>
                </c:pt>
                <c:pt idx="28">
                  <c:v>0.6</c:v>
                </c:pt>
                <c:pt idx="29">
                  <c:v>0.62</c:v>
                </c:pt>
                <c:pt idx="30">
                  <c:v>0.64</c:v>
                </c:pt>
                <c:pt idx="31">
                  <c:v>0.66</c:v>
                </c:pt>
                <c:pt idx="32">
                  <c:v>0.68</c:v>
                </c:pt>
                <c:pt idx="33">
                  <c:v>0.7</c:v>
                </c:pt>
                <c:pt idx="34">
                  <c:v>0.73</c:v>
                </c:pt>
                <c:pt idx="35">
                  <c:v>0.75</c:v>
                </c:pt>
                <c:pt idx="36">
                  <c:v>0.77</c:v>
                </c:pt>
                <c:pt idx="37">
                  <c:v>0.79</c:v>
                </c:pt>
                <c:pt idx="38">
                  <c:v>0.81</c:v>
                </c:pt>
                <c:pt idx="39">
                  <c:v>0.83</c:v>
                </c:pt>
                <c:pt idx="40">
                  <c:v>0.85</c:v>
                </c:pt>
                <c:pt idx="41">
                  <c:v>0.87</c:v>
                </c:pt>
                <c:pt idx="42">
                  <c:v>0.9</c:v>
                </c:pt>
                <c:pt idx="43">
                  <c:v>0.92</c:v>
                </c:pt>
                <c:pt idx="44">
                  <c:v>0.94</c:v>
                </c:pt>
                <c:pt idx="45">
                  <c:v>0.96</c:v>
                </c:pt>
                <c:pt idx="46">
                  <c:v>0.98</c:v>
                </c:pt>
                <c:pt idx="47">
                  <c:v>1</c:v>
                </c:pt>
                <c:pt idx="48">
                  <c:v>1.02</c:v>
                </c:pt>
                <c:pt idx="49">
                  <c:v>1.05</c:v>
                </c:pt>
                <c:pt idx="50">
                  <c:v>1.07</c:v>
                </c:pt>
                <c:pt idx="51">
                  <c:v>1.0900000000000001</c:v>
                </c:pt>
                <c:pt idx="52">
                  <c:v>1.1100000000000001</c:v>
                </c:pt>
                <c:pt idx="53">
                  <c:v>1.1299999999999999</c:v>
                </c:pt>
                <c:pt idx="54">
                  <c:v>1.1499999999999999</c:v>
                </c:pt>
                <c:pt idx="55">
                  <c:v>1.17</c:v>
                </c:pt>
                <c:pt idx="56">
                  <c:v>1.19</c:v>
                </c:pt>
                <c:pt idx="57">
                  <c:v>1.22</c:v>
                </c:pt>
                <c:pt idx="58">
                  <c:v>1.24</c:v>
                </c:pt>
                <c:pt idx="59">
                  <c:v>1.26</c:v>
                </c:pt>
                <c:pt idx="60">
                  <c:v>1.28</c:v>
                </c:pt>
                <c:pt idx="61">
                  <c:v>1.3</c:v>
                </c:pt>
                <c:pt idx="62">
                  <c:v>1.32</c:v>
                </c:pt>
                <c:pt idx="63">
                  <c:v>1.34</c:v>
                </c:pt>
                <c:pt idx="64">
                  <c:v>1.37</c:v>
                </c:pt>
                <c:pt idx="65">
                  <c:v>1.39</c:v>
                </c:pt>
                <c:pt idx="66">
                  <c:v>1.41</c:v>
                </c:pt>
                <c:pt idx="67">
                  <c:v>1.43</c:v>
                </c:pt>
                <c:pt idx="68">
                  <c:v>1.45</c:v>
                </c:pt>
                <c:pt idx="69">
                  <c:v>1.47</c:v>
                </c:pt>
                <c:pt idx="70">
                  <c:v>1.49</c:v>
                </c:pt>
                <c:pt idx="71">
                  <c:v>1.51</c:v>
                </c:pt>
                <c:pt idx="72">
                  <c:v>1.54</c:v>
                </c:pt>
                <c:pt idx="73">
                  <c:v>1.56</c:v>
                </c:pt>
                <c:pt idx="74">
                  <c:v>1.58</c:v>
                </c:pt>
                <c:pt idx="75">
                  <c:v>1.6</c:v>
                </c:pt>
                <c:pt idx="76">
                  <c:v>1.62</c:v>
                </c:pt>
                <c:pt idx="77">
                  <c:v>1.64</c:v>
                </c:pt>
                <c:pt idx="78">
                  <c:v>1.66</c:v>
                </c:pt>
                <c:pt idx="79">
                  <c:v>1.69</c:v>
                </c:pt>
                <c:pt idx="80">
                  <c:v>1.71</c:v>
                </c:pt>
                <c:pt idx="81">
                  <c:v>1.73</c:v>
                </c:pt>
                <c:pt idx="82">
                  <c:v>1.75</c:v>
                </c:pt>
                <c:pt idx="83">
                  <c:v>1.77</c:v>
                </c:pt>
                <c:pt idx="84">
                  <c:v>1.79</c:v>
                </c:pt>
                <c:pt idx="85">
                  <c:v>1.81</c:v>
                </c:pt>
                <c:pt idx="86">
                  <c:v>1.83</c:v>
                </c:pt>
                <c:pt idx="87">
                  <c:v>1.86</c:v>
                </c:pt>
                <c:pt idx="88">
                  <c:v>1.88</c:v>
                </c:pt>
                <c:pt idx="89">
                  <c:v>1.9</c:v>
                </c:pt>
                <c:pt idx="90">
                  <c:v>1.92</c:v>
                </c:pt>
                <c:pt idx="91">
                  <c:v>1.94</c:v>
                </c:pt>
                <c:pt idx="92">
                  <c:v>1.96</c:v>
                </c:pt>
                <c:pt idx="93">
                  <c:v>1.98</c:v>
                </c:pt>
                <c:pt idx="94">
                  <c:v>2.0099999999999998</c:v>
                </c:pt>
                <c:pt idx="95">
                  <c:v>2.0299999999999998</c:v>
                </c:pt>
                <c:pt idx="96">
                  <c:v>2.0499999999999998</c:v>
                </c:pt>
                <c:pt idx="97">
                  <c:v>2.0699999999999998</c:v>
                </c:pt>
                <c:pt idx="98">
                  <c:v>2.09</c:v>
                </c:pt>
                <c:pt idx="99">
                  <c:v>2.11</c:v>
                </c:pt>
                <c:pt idx="100">
                  <c:v>2.13</c:v>
                </c:pt>
                <c:pt idx="101">
                  <c:v>2.15</c:v>
                </c:pt>
                <c:pt idx="102">
                  <c:v>2.1800000000000002</c:v>
                </c:pt>
                <c:pt idx="103">
                  <c:v>2.2000000000000002</c:v>
                </c:pt>
                <c:pt idx="104">
                  <c:v>2.2200000000000002</c:v>
                </c:pt>
                <c:pt idx="105">
                  <c:v>2.2400000000000002</c:v>
                </c:pt>
                <c:pt idx="106">
                  <c:v>2.2599999999999998</c:v>
                </c:pt>
                <c:pt idx="107">
                  <c:v>2.2799999999999998</c:v>
                </c:pt>
                <c:pt idx="108">
                  <c:v>2.2999999999999998</c:v>
                </c:pt>
                <c:pt idx="109">
                  <c:v>2.33</c:v>
                </c:pt>
                <c:pt idx="110">
                  <c:v>2.35</c:v>
                </c:pt>
                <c:pt idx="111">
                  <c:v>2.37</c:v>
                </c:pt>
                <c:pt idx="112">
                  <c:v>2.39</c:v>
                </c:pt>
                <c:pt idx="113">
                  <c:v>2.41</c:v>
                </c:pt>
                <c:pt idx="114">
                  <c:v>2.4300000000000002</c:v>
                </c:pt>
                <c:pt idx="115">
                  <c:v>2.4500000000000002</c:v>
                </c:pt>
                <c:pt idx="116">
                  <c:v>2.4700000000000002</c:v>
                </c:pt>
                <c:pt idx="117">
                  <c:v>2.5</c:v>
                </c:pt>
                <c:pt idx="118">
                  <c:v>2.52</c:v>
                </c:pt>
                <c:pt idx="119">
                  <c:v>2.54</c:v>
                </c:pt>
                <c:pt idx="120">
                  <c:v>2.56</c:v>
                </c:pt>
                <c:pt idx="121">
                  <c:v>2.58</c:v>
                </c:pt>
                <c:pt idx="122">
                  <c:v>2.6</c:v>
                </c:pt>
                <c:pt idx="123">
                  <c:v>2.62</c:v>
                </c:pt>
                <c:pt idx="124">
                  <c:v>2.65</c:v>
                </c:pt>
                <c:pt idx="125">
                  <c:v>2.67</c:v>
                </c:pt>
                <c:pt idx="126">
                  <c:v>2.69</c:v>
                </c:pt>
                <c:pt idx="127">
                  <c:v>2.71</c:v>
                </c:pt>
                <c:pt idx="128">
                  <c:v>2.73</c:v>
                </c:pt>
                <c:pt idx="129">
                  <c:v>2.75</c:v>
                </c:pt>
                <c:pt idx="130">
                  <c:v>2.77</c:v>
                </c:pt>
                <c:pt idx="131">
                  <c:v>2.79</c:v>
                </c:pt>
                <c:pt idx="132">
                  <c:v>2.82</c:v>
                </c:pt>
                <c:pt idx="133">
                  <c:v>2.84</c:v>
                </c:pt>
                <c:pt idx="134">
                  <c:v>2.86</c:v>
                </c:pt>
                <c:pt idx="135">
                  <c:v>2.88</c:v>
                </c:pt>
                <c:pt idx="136">
                  <c:v>2.9</c:v>
                </c:pt>
                <c:pt idx="137">
                  <c:v>2.92</c:v>
                </c:pt>
                <c:pt idx="138">
                  <c:v>2.94</c:v>
                </c:pt>
                <c:pt idx="139">
                  <c:v>2.97</c:v>
                </c:pt>
                <c:pt idx="140">
                  <c:v>2.99</c:v>
                </c:pt>
                <c:pt idx="141">
                  <c:v>3.01</c:v>
                </c:pt>
                <c:pt idx="142">
                  <c:v>3.03</c:v>
                </c:pt>
                <c:pt idx="143">
                  <c:v>3.05</c:v>
                </c:pt>
                <c:pt idx="144">
                  <c:v>3.07</c:v>
                </c:pt>
                <c:pt idx="145">
                  <c:v>3.09</c:v>
                </c:pt>
                <c:pt idx="146">
                  <c:v>3.11</c:v>
                </c:pt>
                <c:pt idx="147">
                  <c:v>3.14</c:v>
                </c:pt>
                <c:pt idx="148">
                  <c:v>3.16</c:v>
                </c:pt>
                <c:pt idx="149">
                  <c:v>3.18</c:v>
                </c:pt>
                <c:pt idx="150">
                  <c:v>3.2</c:v>
                </c:pt>
                <c:pt idx="151">
                  <c:v>3.22</c:v>
                </c:pt>
                <c:pt idx="152">
                  <c:v>3.24</c:v>
                </c:pt>
                <c:pt idx="153">
                  <c:v>3.26</c:v>
                </c:pt>
                <c:pt idx="154">
                  <c:v>3.29</c:v>
                </c:pt>
                <c:pt idx="155">
                  <c:v>3.31</c:v>
                </c:pt>
                <c:pt idx="156">
                  <c:v>3.33</c:v>
                </c:pt>
                <c:pt idx="157">
                  <c:v>3.35</c:v>
                </c:pt>
                <c:pt idx="158">
                  <c:v>3.37</c:v>
                </c:pt>
                <c:pt idx="159">
                  <c:v>3.39</c:v>
                </c:pt>
                <c:pt idx="160">
                  <c:v>3.41</c:v>
                </c:pt>
                <c:pt idx="161">
                  <c:v>3.43</c:v>
                </c:pt>
                <c:pt idx="162">
                  <c:v>3.46</c:v>
                </c:pt>
                <c:pt idx="163">
                  <c:v>3.48</c:v>
                </c:pt>
                <c:pt idx="164">
                  <c:v>3.5</c:v>
                </c:pt>
                <c:pt idx="165">
                  <c:v>3.52</c:v>
                </c:pt>
                <c:pt idx="166">
                  <c:v>3.54</c:v>
                </c:pt>
                <c:pt idx="167">
                  <c:v>3.56</c:v>
                </c:pt>
                <c:pt idx="168">
                  <c:v>3.58</c:v>
                </c:pt>
                <c:pt idx="169">
                  <c:v>3.61</c:v>
                </c:pt>
                <c:pt idx="170">
                  <c:v>3.63</c:v>
                </c:pt>
                <c:pt idx="171">
                  <c:v>3.65</c:v>
                </c:pt>
                <c:pt idx="172">
                  <c:v>3.67</c:v>
                </c:pt>
                <c:pt idx="173">
                  <c:v>3.69</c:v>
                </c:pt>
                <c:pt idx="174">
                  <c:v>3.71</c:v>
                </c:pt>
                <c:pt idx="175">
                  <c:v>3.73</c:v>
                </c:pt>
                <c:pt idx="176">
                  <c:v>3.75</c:v>
                </c:pt>
                <c:pt idx="177">
                  <c:v>3.78</c:v>
                </c:pt>
                <c:pt idx="178">
                  <c:v>3.8</c:v>
                </c:pt>
                <c:pt idx="179">
                  <c:v>3.82</c:v>
                </c:pt>
                <c:pt idx="180">
                  <c:v>3.84</c:v>
                </c:pt>
                <c:pt idx="181">
                  <c:v>3.86</c:v>
                </c:pt>
                <c:pt idx="182">
                  <c:v>3.88</c:v>
                </c:pt>
                <c:pt idx="183">
                  <c:v>3.9</c:v>
                </c:pt>
                <c:pt idx="184">
                  <c:v>3.93</c:v>
                </c:pt>
                <c:pt idx="185">
                  <c:v>3.95</c:v>
                </c:pt>
                <c:pt idx="186">
                  <c:v>3.97</c:v>
                </c:pt>
                <c:pt idx="187">
                  <c:v>3.99</c:v>
                </c:pt>
                <c:pt idx="188">
                  <c:v>4.01</c:v>
                </c:pt>
                <c:pt idx="189">
                  <c:v>4.03</c:v>
                </c:pt>
                <c:pt idx="190">
                  <c:v>4.05</c:v>
                </c:pt>
                <c:pt idx="191">
                  <c:v>4.07</c:v>
                </c:pt>
                <c:pt idx="192">
                  <c:v>4.0999999999999996</c:v>
                </c:pt>
                <c:pt idx="193">
                  <c:v>4.12</c:v>
                </c:pt>
                <c:pt idx="194">
                  <c:v>4.1399999999999997</c:v>
                </c:pt>
                <c:pt idx="195">
                  <c:v>4.16</c:v>
                </c:pt>
                <c:pt idx="196">
                  <c:v>4.18</c:v>
                </c:pt>
                <c:pt idx="197">
                  <c:v>4.2</c:v>
                </c:pt>
                <c:pt idx="198">
                  <c:v>4.22</c:v>
                </c:pt>
                <c:pt idx="199">
                  <c:v>4.25</c:v>
                </c:pt>
                <c:pt idx="200">
                  <c:v>4.2699999999999996</c:v>
                </c:pt>
                <c:pt idx="201">
                  <c:v>4.29</c:v>
                </c:pt>
                <c:pt idx="202">
                  <c:v>4.3099999999999996</c:v>
                </c:pt>
                <c:pt idx="203">
                  <c:v>4.33</c:v>
                </c:pt>
                <c:pt idx="204">
                  <c:v>4.3499999999999996</c:v>
                </c:pt>
                <c:pt idx="205">
                  <c:v>4.37</c:v>
                </c:pt>
                <c:pt idx="206">
                  <c:v>4.3899999999999997</c:v>
                </c:pt>
                <c:pt idx="207">
                  <c:v>4.42</c:v>
                </c:pt>
                <c:pt idx="208">
                  <c:v>4.4400000000000004</c:v>
                </c:pt>
                <c:pt idx="209">
                  <c:v>4.46</c:v>
                </c:pt>
                <c:pt idx="210">
                  <c:v>4.4800000000000004</c:v>
                </c:pt>
                <c:pt idx="211">
                  <c:v>4.5</c:v>
                </c:pt>
                <c:pt idx="212">
                  <c:v>4.5199999999999996</c:v>
                </c:pt>
                <c:pt idx="213">
                  <c:v>4.54</c:v>
                </c:pt>
                <c:pt idx="214">
                  <c:v>4.57</c:v>
                </c:pt>
                <c:pt idx="215">
                  <c:v>4.59</c:v>
                </c:pt>
                <c:pt idx="216">
                  <c:v>4.6100000000000003</c:v>
                </c:pt>
                <c:pt idx="217">
                  <c:v>4.63</c:v>
                </c:pt>
                <c:pt idx="218">
                  <c:v>4.6500000000000004</c:v>
                </c:pt>
                <c:pt idx="219">
                  <c:v>4.67</c:v>
                </c:pt>
                <c:pt idx="220">
                  <c:v>4.6900000000000004</c:v>
                </c:pt>
                <c:pt idx="221">
                  <c:v>4.71</c:v>
                </c:pt>
                <c:pt idx="222">
                  <c:v>4.74</c:v>
                </c:pt>
                <c:pt idx="223">
                  <c:v>4.76</c:v>
                </c:pt>
                <c:pt idx="224">
                  <c:v>4.78</c:v>
                </c:pt>
                <c:pt idx="225">
                  <c:v>4.8</c:v>
                </c:pt>
                <c:pt idx="226">
                  <c:v>4.82</c:v>
                </c:pt>
                <c:pt idx="227">
                  <c:v>4.84</c:v>
                </c:pt>
                <c:pt idx="228">
                  <c:v>4.8600000000000003</c:v>
                </c:pt>
                <c:pt idx="229">
                  <c:v>4.8899999999999997</c:v>
                </c:pt>
                <c:pt idx="230">
                  <c:v>4.91</c:v>
                </c:pt>
                <c:pt idx="231">
                  <c:v>4.93</c:v>
                </c:pt>
              </c:numCache>
            </c:numRef>
          </c:xVal>
          <c:yVal>
            <c:numRef>
              <c:f>'From speed-time curves'!$D$2:$D$275</c:f>
              <c:numCache>
                <c:formatCode>0.00</c:formatCode>
                <c:ptCount val="274"/>
                <c:pt idx="0">
                  <c:v>0</c:v>
                </c:pt>
                <c:pt idx="1">
                  <c:v>0.13901160333890811</c:v>
                </c:pt>
                <c:pt idx="2">
                  <c:v>0.27591931233027989</c:v>
                </c:pt>
                <c:pt idx="3">
                  <c:v>0.41075496871480127</c:v>
                </c:pt>
                <c:pt idx="4">
                  <c:v>0.60919182429807039</c:v>
                </c:pt>
                <c:pt idx="5">
                  <c:v>0.73898351214128588</c:v>
                </c:pt>
                <c:pt idx="6">
                  <c:v>0.86681084598921221</c:v>
                </c:pt>
                <c:pt idx="7">
                  <c:v>0.9927035556857462</c:v>
                </c:pt>
                <c:pt idx="8">
                  <c:v>1.1166909211234943</c:v>
                </c:pt>
                <c:pt idx="9">
                  <c:v>1.2388017790536332</c:v>
                </c:pt>
                <c:pt idx="10">
                  <c:v>1.3590645297927086</c:v>
                </c:pt>
                <c:pt idx="11">
                  <c:v>1.4775071438279284</c:v>
                </c:pt>
                <c:pt idx="12">
                  <c:v>1.6518184538065395</c:v>
                </c:pt>
                <c:pt idx="13">
                  <c:v>1.7658303346428195</c:v>
                </c:pt>
                <c:pt idx="14">
                  <c:v>1.8781166836106669</c:v>
                </c:pt>
                <c:pt idx="15">
                  <c:v>1.9887036160605784</c:v>
                </c:pt>
                <c:pt idx="16">
                  <c:v>2.0976168520959146</c:v>
                </c:pt>
                <c:pt idx="17">
                  <c:v>2.2048817225548345</c:v>
                </c:pt>
                <c:pt idx="18">
                  <c:v>2.3105231749016877</c:v>
                </c:pt>
                <c:pt idx="19">
                  <c:v>2.4659950892681453</c:v>
                </c:pt>
                <c:pt idx="20">
                  <c:v>2.5676846777194746</c:v>
                </c:pt>
                <c:pt idx="21">
                  <c:v>2.667835228096231</c:v>
                </c:pt>
                <c:pt idx="22">
                  <c:v>2.7664700332274155</c:v>
                </c:pt>
                <c:pt idx="23">
                  <c:v>2.8636120334128163</c:v>
                </c:pt>
                <c:pt idx="24">
                  <c:v>2.9592838217584179</c:v>
                </c:pt>
                <c:pt idx="25">
                  <c:v>3.0535076494310669</c:v>
                </c:pt>
                <c:pt idx="26">
                  <c:v>3.1463054308336038</c:v>
                </c:pt>
                <c:pt idx="27">
                  <c:v>3.2828753889618083</c:v>
                </c:pt>
                <c:pt idx="28">
                  <c:v>3.3722017659699284</c:v>
                </c:pt>
                <c:pt idx="29">
                  <c:v>3.4601762179936641</c:v>
                </c:pt>
                <c:pt idx="30">
                  <c:v>3.5468192059676764</c:v>
                </c:pt>
                <c:pt idx="31">
                  <c:v>3.6321508811571888</c:v>
                </c:pt>
                <c:pt idx="32">
                  <c:v>3.7161910898447346</c:v>
                </c:pt>
                <c:pt idx="33">
                  <c:v>3.7989593779459638</c:v>
                </c:pt>
                <c:pt idx="34">
                  <c:v>3.9207689887953365</c:v>
                </c:pt>
                <c:pt idx="35">
                  <c:v>4.000441058488212</c:v>
                </c:pt>
                <c:pt idx="36">
                  <c:v>4.0789073179245534</c:v>
                </c:pt>
                <c:pt idx="37">
                  <c:v>4.1561860166412492</c:v>
                </c:pt>
                <c:pt idx="38">
                  <c:v>4.2322951279745196</c:v>
                </c:pt>
                <c:pt idx="39">
                  <c:v>4.3072523532401235</c:v>
                </c:pt>
                <c:pt idx="40">
                  <c:v>4.3810751258502982</c:v>
                </c:pt>
                <c:pt idx="41">
                  <c:v>4.453780615368391</c:v>
                </c:pt>
                <c:pt idx="42">
                  <c:v>4.5607808637483052</c:v>
                </c:pt>
                <c:pt idx="43">
                  <c:v>4.6307665667370568</c:v>
                </c:pt>
                <c:pt idx="44">
                  <c:v>4.6996930594053037</c:v>
                </c:pt>
                <c:pt idx="45">
                  <c:v>4.7675763725486986</c:v>
                </c:pt>
                <c:pt idx="46">
                  <c:v>4.8344322943421343</c:v>
                </c:pt>
                <c:pt idx="47">
                  <c:v>4.9002763740117308</c:v>
                </c:pt>
                <c:pt idx="48">
                  <c:v>4.9651239254512518</c:v>
                </c:pt>
                <c:pt idx="49">
                  <c:v>5.0605596918129008</c:v>
                </c:pt>
                <c:pt idx="50">
                  <c:v>5.1229814085866359</c:v>
                </c:pt>
                <c:pt idx="51">
                  <c:v>5.184458393453613</c:v>
                </c:pt>
                <c:pt idx="52">
                  <c:v>5.2450049446167952</c:v>
                </c:pt>
                <c:pt idx="53">
                  <c:v>5.3046351438806001</c:v>
                </c:pt>
                <c:pt idx="54">
                  <c:v>5.3633628599260241</c:v>
                </c:pt>
                <c:pt idx="55">
                  <c:v>5.421201751536195</c:v>
                </c:pt>
                <c:pt idx="56">
                  <c:v>5.4781652707730988</c:v>
                </c:pt>
                <c:pt idx="57">
                  <c:v>5.5619981525450584</c:v>
                </c:pt>
                <c:pt idx="58">
                  <c:v>5.6168307651157487</c:v>
                </c:pt>
                <c:pt idx="59">
                  <c:v>5.6708335043458185</c:v>
                </c:pt>
                <c:pt idx="60">
                  <c:v>5.7240189300920585</c:v>
                </c:pt>
                <c:pt idx="61">
                  <c:v>5.776399412122009</c:v>
                </c:pt>
                <c:pt idx="62">
                  <c:v>5.8279871329908985</c:v>
                </c:pt>
                <c:pt idx="63">
                  <c:v>5.8787940908750365</c:v>
                </c:pt>
                <c:pt idx="64">
                  <c:v>5.9535663969149759</c:v>
                </c:pt>
                <c:pt idx="65">
                  <c:v>6.0024727544377638</c:v>
                </c:pt>
                <c:pt idx="66">
                  <c:v>6.050638930517569</c:v>
                </c:pt>
                <c:pt idx="67">
                  <c:v>6.0980761275541679</c:v>
                </c:pt>
                <c:pt idx="68">
                  <c:v>6.1447953784027431</c:v>
                </c:pt>
                <c:pt idx="69">
                  <c:v>6.1908075489398868</c:v>
                </c:pt>
                <c:pt idx="70">
                  <c:v>6.2361233405907672</c:v>
                </c:pt>
                <c:pt idx="71">
                  <c:v>6.2807532928180425</c:v>
                </c:pt>
                <c:pt idx="72">
                  <c:v>6.3464349353618799</c:v>
                </c:pt>
                <c:pt idx="73">
                  <c:v>6.389395358318704</c:v>
                </c:pt>
                <c:pt idx="74">
                  <c:v>6.4317055895731414</c:v>
                </c:pt>
                <c:pt idx="75">
                  <c:v>6.4733754695601942</c:v>
                </c:pt>
                <c:pt idx="76">
                  <c:v>6.5144146897831581</c:v>
                </c:pt>
                <c:pt idx="77">
                  <c:v>6.5548327950676537</c:v>
                </c:pt>
                <c:pt idx="78">
                  <c:v>6.5946391857815412</c:v>
                </c:pt>
                <c:pt idx="79">
                  <c:v>6.6532220207466208</c:v>
                </c:pt>
                <c:pt idx="80">
                  <c:v>6.6915393232779925</c:v>
                </c:pt>
                <c:pt idx="81">
                  <c:v>6.7292767061891876</c:v>
                </c:pt>
                <c:pt idx="82">
                  <c:v>6.7664429463706339</c:v>
                </c:pt>
                <c:pt idx="83">
                  <c:v>6.8030466878774476</c:v>
                </c:pt>
                <c:pt idx="84">
                  <c:v>6.8390964439398418</c:v>
                </c:pt>
                <c:pt idx="85">
                  <c:v>6.8746005989431316</c:v>
                </c:pt>
                <c:pt idx="86">
                  <c:v>6.9095674103777478</c:v>
                </c:pt>
                <c:pt idx="87">
                  <c:v>6.961027864510668</c:v>
                </c:pt>
                <c:pt idx="88">
                  <c:v>6.9946866280476021</c:v>
                </c:pt>
                <c:pt idx="89">
                  <c:v>7.0278359774014811</c:v>
                </c:pt>
                <c:pt idx="90">
                  <c:v>7.0604836223864069</c:v>
                </c:pt>
                <c:pt idx="91">
                  <c:v>7.0926371561310173</c:v>
                </c:pt>
                <c:pt idx="92">
                  <c:v>7.1243040568444727</c:v>
                </c:pt>
                <c:pt idx="93">
                  <c:v>7.155491689555725</c:v>
                </c:pt>
                <c:pt idx="94">
                  <c:v>7.2013903482210431</c:v>
                </c:pt>
                <c:pt idx="95">
                  <c:v>7.2314113055699227</c:v>
                </c:pt>
                <c:pt idx="96">
                  <c:v>7.2609779057215835</c:v>
                </c:pt>
                <c:pt idx="97">
                  <c:v>7.2900970252209767</c:v>
                </c:pt>
                <c:pt idx="98">
                  <c:v>7.318775436538834</c:v>
                </c:pt>
                <c:pt idx="99">
                  <c:v>7.3470198096467945</c:v>
                </c:pt>
                <c:pt idx="100">
                  <c:v>7.3748367135687012</c:v>
                </c:pt>
                <c:pt idx="101">
                  <c:v>7.4022326179084024</c:v>
                </c:pt>
                <c:pt idx="102">
                  <c:v>7.442551011861462</c:v>
                </c:pt>
                <c:pt idx="103">
                  <c:v>7.4689220828347134</c:v>
                </c:pt>
                <c:pt idx="104">
                  <c:v>7.4948940364262038</c:v>
                </c:pt>
                <c:pt idx="105">
                  <c:v>7.5204729131446619</c:v>
                </c:pt>
                <c:pt idx="106">
                  <c:v>7.545664662077729</c:v>
                </c:pt>
                <c:pt idx="107">
                  <c:v>7.5704751422755843</c:v>
                </c:pt>
                <c:pt idx="108">
                  <c:v>7.5949101241136328</c:v>
                </c:pt>
                <c:pt idx="109">
                  <c:v>7.630870945547608</c:v>
                </c:pt>
                <c:pt idx="110">
                  <c:v>7.6543918570054368</c:v>
                </c:pt>
                <c:pt idx="111">
                  <c:v>7.6775567872971155</c:v>
                </c:pt>
                <c:pt idx="112">
                  <c:v>7.7003711240791084</c:v>
                </c:pt>
                <c:pt idx="113">
                  <c:v>7.7228401734674916</c:v>
                </c:pt>
                <c:pt idx="114">
                  <c:v>7.7449691612720404</c:v>
                </c:pt>
                <c:pt idx="115">
                  <c:v>7.7667632342116395</c:v>
                </c:pt>
                <c:pt idx="116">
                  <c:v>7.7882274611112976</c:v>
                </c:pt>
                <c:pt idx="117">
                  <c:v>7.8198162396859141</c:v>
                </c:pt>
                <c:pt idx="118">
                  <c:v>7.8404775270060236</c:v>
                </c:pt>
                <c:pt idx="119">
                  <c:v>7.8608261126195034</c:v>
                </c:pt>
                <c:pt idx="120">
                  <c:v>7.8808667291626016</c:v>
                </c:pt>
                <c:pt idx="121">
                  <c:v>7.9006040376446922</c:v>
                </c:pt>
                <c:pt idx="122">
                  <c:v>7.9200426285323262</c:v>
                </c:pt>
                <c:pt idx="123">
                  <c:v>7.9391870228168679</c:v>
                </c:pt>
                <c:pt idx="124">
                  <c:v>7.9673617171502213</c:v>
                </c:pt>
                <c:pt idx="125">
                  <c:v>7.9857899527783465</c:v>
                </c:pt>
                <c:pt idx="126">
                  <c:v>8.0039392831939438</c:v>
                </c:pt>
                <c:pt idx="127">
                  <c:v>8.0218139295345736</c:v>
                </c:pt>
                <c:pt idx="128">
                  <c:v>8.0394180490522817</c:v>
                </c:pt>
                <c:pt idx="129">
                  <c:v>8.0567557360804951</c:v>
                </c:pt>
                <c:pt idx="130">
                  <c:v>8.0738310229862584</c:v>
                </c:pt>
                <c:pt idx="131">
                  <c:v>8.0906478811080866</c:v>
                </c:pt>
                <c:pt idx="132">
                  <c:v>8.1153971539337331</c:v>
                </c:pt>
                <c:pt idx="133">
                  <c:v>8.1315849224986554</c:v>
                </c:pt>
                <c:pt idx="134">
                  <c:v>8.1475276945743289</c:v>
                </c:pt>
                <c:pt idx="135">
                  <c:v>8.1632291781010728</c:v>
                </c:pt>
                <c:pt idx="136">
                  <c:v>8.1786930249007632</c:v>
                </c:pt>
                <c:pt idx="137">
                  <c:v>8.1939228315261694</c:v>
                </c:pt>
                <c:pt idx="138">
                  <c:v>8.2089221400974317</c:v>
                </c:pt>
                <c:pt idx="139">
                  <c:v>8.2309965357625963</c:v>
                </c:pt>
                <c:pt idx="140">
                  <c:v>8.2454347461599511</c:v>
                </c:pt>
                <c:pt idx="141">
                  <c:v>8.2596544390485942</c:v>
                </c:pt>
                <c:pt idx="142">
                  <c:v>8.2736589216182903</c:v>
                </c:pt>
                <c:pt idx="143">
                  <c:v>8.2874514510055821</c:v>
                </c:pt>
                <c:pt idx="144">
                  <c:v>8.3010352350513408</c:v>
                </c:pt>
                <c:pt idx="145">
                  <c:v>8.3144134330468304</c:v>
                </c:pt>
                <c:pt idx="146">
                  <c:v>8.3275891564684965</c:v>
                </c:pt>
                <c:pt idx="147">
                  <c:v>8.3469797924170006</c:v>
                </c:pt>
                <c:pt idx="148">
                  <c:v>8.359662634829073</c:v>
                </c:pt>
                <c:pt idx="149">
                  <c:v>8.372153526642629</c:v>
                </c:pt>
                <c:pt idx="150">
                  <c:v>8.3844553729660909</c:v>
                </c:pt>
                <c:pt idx="151">
                  <c:v>8.3965710349400258</c:v>
                </c:pt>
                <c:pt idx="152">
                  <c:v>8.4085033304025956</c:v>
                </c:pt>
                <c:pt idx="153">
                  <c:v>8.4202550345449154</c:v>
                </c:pt>
                <c:pt idx="154">
                  <c:v>8.4375499495568391</c:v>
                </c:pt>
                <c:pt idx="155">
                  <c:v>8.4488620427862173</c:v>
                </c:pt>
                <c:pt idx="156">
                  <c:v>8.4600029312497149</c:v>
                </c:pt>
                <c:pt idx="157">
                  <c:v>8.4709752060744812</c:v>
                </c:pt>
                <c:pt idx="158">
                  <c:v>8.481781419171817</c:v>
                </c:pt>
                <c:pt idx="159">
                  <c:v>8.492424083830695</c:v>
                </c:pt>
                <c:pt idx="160">
                  <c:v>8.5029056753022925</c:v>
                </c:pt>
                <c:pt idx="161">
                  <c:v>8.5132286313756893</c:v>
                </c:pt>
                <c:pt idx="162">
                  <c:v>8.5284208661187577</c:v>
                </c:pt>
                <c:pt idx="163">
                  <c:v>8.5383576582716909</c:v>
                </c:pt>
                <c:pt idx="164">
                  <c:v>8.5481440603827803</c:v>
                </c:pt>
                <c:pt idx="165">
                  <c:v>8.5577823485552518</c:v>
                </c:pt>
                <c:pt idx="166">
                  <c:v>8.5672747644442655</c:v>
                </c:pt>
                <c:pt idx="167">
                  <c:v>8.5766235157782802</c:v>
                </c:pt>
                <c:pt idx="168">
                  <c:v>8.5858307768725197</c:v>
                </c:pt>
                <c:pt idx="169">
                  <c:v>8.5993810497681746</c:v>
                </c:pt>
                <c:pt idx="170">
                  <c:v>8.6082438831601547</c:v>
                </c:pt>
                <c:pt idx="171">
                  <c:v>8.6169725805186772</c:v>
                </c:pt>
                <c:pt idx="172">
                  <c:v>8.6255691719479621</c:v>
                </c:pt>
                <c:pt idx="173">
                  <c:v>8.6340356568272796</c:v>
                </c:pt>
                <c:pt idx="174">
                  <c:v>8.642374004275954</c:v>
                </c:pt>
                <c:pt idx="175">
                  <c:v>8.6505861536113517</c:v>
                </c:pt>
                <c:pt idx="176">
                  <c:v>8.6586740147999119</c:v>
                </c:pt>
                <c:pt idx="177">
                  <c:v>8.6705768733292228</c:v>
                </c:pt>
                <c:pt idx="178">
                  <c:v>8.6783621816286196</c:v>
                </c:pt>
                <c:pt idx="179">
                  <c:v>8.6860296618781856</c:v>
                </c:pt>
                <c:pt idx="180">
                  <c:v>8.6935810973662413</c:v>
                </c:pt>
                <c:pt idx="181">
                  <c:v>8.7010182443916264</c:v>
                </c:pt>
                <c:pt idx="182">
                  <c:v>8.7083428326721801</c:v>
                </c:pt>
                <c:pt idx="183">
                  <c:v>8.7155565657470451</c:v>
                </c:pt>
                <c:pt idx="184">
                  <c:v>8.7261729749875716</c:v>
                </c:pt>
                <c:pt idx="185">
                  <c:v>8.7331168547931259</c:v>
                </c:pt>
                <c:pt idx="186">
                  <c:v>8.7399556412890416</c:v>
                </c:pt>
                <c:pt idx="187">
                  <c:v>8.7466909250275826</c:v>
                </c:pt>
                <c:pt idx="188">
                  <c:v>8.7533242724885323</c:v>
                </c:pt>
                <c:pt idx="189">
                  <c:v>8.7598572264435202</c:v>
                </c:pt>
                <c:pt idx="190">
                  <c:v>8.7662913063148444</c:v>
                </c:pt>
                <c:pt idx="191">
                  <c:v>8.772628008528855</c:v>
                </c:pt>
                <c:pt idx="192">
                  <c:v>8.7819536965243934</c:v>
                </c:pt>
                <c:pt idx="193">
                  <c:v>8.7880533536756946</c:v>
                </c:pt>
                <c:pt idx="194">
                  <c:v>8.7940606945462356</c:v>
                </c:pt>
                <c:pt idx="195">
                  <c:v>8.7999771163122027</c:v>
                </c:pt>
                <c:pt idx="196">
                  <c:v>8.8058039950039788</c:v>
                </c:pt>
                <c:pt idx="197">
                  <c:v>8.8115426858261898</c:v>
                </c:pt>
                <c:pt idx="198">
                  <c:v>8.817194523472887</c:v>
                </c:pt>
                <c:pt idx="199">
                  <c:v>8.8255123002461122</c:v>
                </c:pt>
                <c:pt idx="200">
                  <c:v>8.8309527124282479</c:v>
                </c:pt>
                <c:pt idx="201">
                  <c:v>8.8363107857828087</c:v>
                </c:pt>
                <c:pt idx="202">
                  <c:v>8.8415877664805453</c:v>
                </c:pt>
                <c:pt idx="203">
                  <c:v>8.8467848818318267</c:v>
                </c:pt>
                <c:pt idx="204">
                  <c:v>8.8519033405720844</c:v>
                </c:pt>
                <c:pt idx="205">
                  <c:v>8.8569443331429536</c:v>
                </c:pt>
                <c:pt idx="206">
                  <c:v>8.8619090319691196</c:v>
                </c:pt>
                <c:pt idx="207">
                  <c:v>8.8692155505147241</c:v>
                </c:pt>
                <c:pt idx="208">
                  <c:v>8.8739945285503534</c:v>
                </c:pt>
                <c:pt idx="209">
                  <c:v>8.8787011783440626</c:v>
                </c:pt>
                <c:pt idx="210">
                  <c:v>8.8833365945597169</c:v>
                </c:pt>
                <c:pt idx="211">
                  <c:v>8.8879018552938103</c:v>
                </c:pt>
                <c:pt idx="212">
                  <c:v>8.8923980223262085</c:v>
                </c:pt>
                <c:pt idx="213">
                  <c:v>8.8968261413670877</c:v>
                </c:pt>
                <c:pt idx="214">
                  <c:v>8.9033429785463767</c:v>
                </c:pt>
                <c:pt idx="215">
                  <c:v>8.9076054493178134</c:v>
                </c:pt>
                <c:pt idx="216">
                  <c:v>8.9118034090128564</c:v>
                </c:pt>
                <c:pt idx="217">
                  <c:v>8.9159378339851738</c:v>
                </c:pt>
                <c:pt idx="218">
                  <c:v>8.9200096858116495</c:v>
                </c:pt>
                <c:pt idx="219">
                  <c:v>8.9240199115160177</c:v>
                </c:pt>
                <c:pt idx="220">
                  <c:v>8.9279694437891237</c:v>
                </c:pt>
                <c:pt idx="221">
                  <c:v>8.9318592012058513</c:v>
                </c:pt>
                <c:pt idx="222">
                  <c:v>8.9375837346968705</c:v>
                </c:pt>
                <c:pt idx="223">
                  <c:v>8.9413279830207557</c:v>
                </c:pt>
                <c:pt idx="224">
                  <c:v>8.9450155633925039</c:v>
                </c:pt>
                <c:pt idx="225">
                  <c:v>8.9486473334627092</c:v>
                </c:pt>
                <c:pt idx="226">
                  <c:v>8.9522241379017107</c:v>
                </c:pt>
                <c:pt idx="227">
                  <c:v>8.9557468085960412</c:v>
                </c:pt>
                <c:pt idx="228">
                  <c:v>8.9592161648419086</c:v>
                </c:pt>
                <c:pt idx="229">
                  <c:v>8.9643219963614644</c:v>
                </c:pt>
                <c:pt idx="230">
                  <c:v>8.9676615699946911</c:v>
                </c:pt>
                <c:pt idx="231">
                  <c:v>8.9709506002925306</c:v>
                </c:pt>
              </c:numCache>
            </c:numRef>
          </c:yVal>
          <c:smooth val="1"/>
          <c:extLst>
            <c:ext xmlns:c16="http://schemas.microsoft.com/office/drawing/2014/chart" uri="{C3380CC4-5D6E-409C-BE32-E72D297353CC}">
              <c16:uniqueId val="{00000000-F183-1245-9D15-A8D18469F876}"/>
            </c:ext>
          </c:extLst>
        </c:ser>
        <c:dLbls>
          <c:showLegendKey val="0"/>
          <c:showVal val="0"/>
          <c:showCatName val="0"/>
          <c:showSerName val="0"/>
          <c:showPercent val="0"/>
          <c:showBubbleSize val="0"/>
        </c:dLbls>
        <c:axId val="-2134614848"/>
        <c:axId val="2119109552"/>
      </c:scatterChart>
      <c:scatterChart>
        <c:scatterStyle val="smoothMarker"/>
        <c:varyColors val="0"/>
        <c:ser>
          <c:idx val="0"/>
          <c:order val="0"/>
          <c:tx>
            <c:v>Hzt Force</c:v>
          </c:tx>
          <c:marker>
            <c:symbol val="none"/>
          </c:marker>
          <c:xVal>
            <c:numRef>
              <c:f>'From speed-time curves'!$A$2:$A$275</c:f>
              <c:numCache>
                <c:formatCode>General</c:formatCode>
                <c:ptCount val="274"/>
                <c:pt idx="0">
                  <c:v>0</c:v>
                </c:pt>
                <c:pt idx="1">
                  <c:v>0.02</c:v>
                </c:pt>
                <c:pt idx="2">
                  <c:v>0.04</c:v>
                </c:pt>
                <c:pt idx="3">
                  <c:v>0.06</c:v>
                </c:pt>
                <c:pt idx="4">
                  <c:v>0.09</c:v>
                </c:pt>
                <c:pt idx="5">
                  <c:v>0.11</c:v>
                </c:pt>
                <c:pt idx="6">
                  <c:v>0.13</c:v>
                </c:pt>
                <c:pt idx="7">
                  <c:v>0.15</c:v>
                </c:pt>
                <c:pt idx="8">
                  <c:v>0.17</c:v>
                </c:pt>
                <c:pt idx="9">
                  <c:v>0.19</c:v>
                </c:pt>
                <c:pt idx="10">
                  <c:v>0.21</c:v>
                </c:pt>
                <c:pt idx="11">
                  <c:v>0.23</c:v>
                </c:pt>
                <c:pt idx="12">
                  <c:v>0.26</c:v>
                </c:pt>
                <c:pt idx="13">
                  <c:v>0.28000000000000003</c:v>
                </c:pt>
                <c:pt idx="14">
                  <c:v>0.3</c:v>
                </c:pt>
                <c:pt idx="15">
                  <c:v>0.32</c:v>
                </c:pt>
                <c:pt idx="16">
                  <c:v>0.34</c:v>
                </c:pt>
                <c:pt idx="17">
                  <c:v>0.36</c:v>
                </c:pt>
                <c:pt idx="18">
                  <c:v>0.38</c:v>
                </c:pt>
                <c:pt idx="19">
                  <c:v>0.41</c:v>
                </c:pt>
                <c:pt idx="20">
                  <c:v>0.43</c:v>
                </c:pt>
                <c:pt idx="21">
                  <c:v>0.45</c:v>
                </c:pt>
                <c:pt idx="22">
                  <c:v>0.47</c:v>
                </c:pt>
                <c:pt idx="23">
                  <c:v>0.49</c:v>
                </c:pt>
                <c:pt idx="24">
                  <c:v>0.51</c:v>
                </c:pt>
                <c:pt idx="25">
                  <c:v>0.53</c:v>
                </c:pt>
                <c:pt idx="26">
                  <c:v>0.55000000000000004</c:v>
                </c:pt>
                <c:pt idx="27">
                  <c:v>0.57999999999999996</c:v>
                </c:pt>
                <c:pt idx="28">
                  <c:v>0.6</c:v>
                </c:pt>
                <c:pt idx="29">
                  <c:v>0.62</c:v>
                </c:pt>
                <c:pt idx="30">
                  <c:v>0.64</c:v>
                </c:pt>
                <c:pt idx="31">
                  <c:v>0.66</c:v>
                </c:pt>
                <c:pt idx="32">
                  <c:v>0.68</c:v>
                </c:pt>
                <c:pt idx="33">
                  <c:v>0.7</c:v>
                </c:pt>
                <c:pt idx="34">
                  <c:v>0.73</c:v>
                </c:pt>
                <c:pt idx="35">
                  <c:v>0.75</c:v>
                </c:pt>
                <c:pt idx="36">
                  <c:v>0.77</c:v>
                </c:pt>
                <c:pt idx="37">
                  <c:v>0.79</c:v>
                </c:pt>
                <c:pt idx="38">
                  <c:v>0.81</c:v>
                </c:pt>
                <c:pt idx="39">
                  <c:v>0.83</c:v>
                </c:pt>
                <c:pt idx="40">
                  <c:v>0.85</c:v>
                </c:pt>
                <c:pt idx="41">
                  <c:v>0.87</c:v>
                </c:pt>
                <c:pt idx="42">
                  <c:v>0.9</c:v>
                </c:pt>
                <c:pt idx="43">
                  <c:v>0.92</c:v>
                </c:pt>
                <c:pt idx="44">
                  <c:v>0.94</c:v>
                </c:pt>
                <c:pt idx="45">
                  <c:v>0.96</c:v>
                </c:pt>
                <c:pt idx="46">
                  <c:v>0.98</c:v>
                </c:pt>
                <c:pt idx="47">
                  <c:v>1</c:v>
                </c:pt>
                <c:pt idx="48">
                  <c:v>1.02</c:v>
                </c:pt>
                <c:pt idx="49">
                  <c:v>1.05</c:v>
                </c:pt>
                <c:pt idx="50">
                  <c:v>1.07</c:v>
                </c:pt>
                <c:pt idx="51">
                  <c:v>1.0900000000000001</c:v>
                </c:pt>
                <c:pt idx="52">
                  <c:v>1.1100000000000001</c:v>
                </c:pt>
                <c:pt idx="53">
                  <c:v>1.1299999999999999</c:v>
                </c:pt>
                <c:pt idx="54">
                  <c:v>1.1499999999999999</c:v>
                </c:pt>
                <c:pt idx="55">
                  <c:v>1.17</c:v>
                </c:pt>
                <c:pt idx="56">
                  <c:v>1.19</c:v>
                </c:pt>
                <c:pt idx="57">
                  <c:v>1.22</c:v>
                </c:pt>
                <c:pt idx="58">
                  <c:v>1.24</c:v>
                </c:pt>
                <c:pt idx="59">
                  <c:v>1.26</c:v>
                </c:pt>
                <c:pt idx="60">
                  <c:v>1.28</c:v>
                </c:pt>
                <c:pt idx="61">
                  <c:v>1.3</c:v>
                </c:pt>
                <c:pt idx="62">
                  <c:v>1.32</c:v>
                </c:pt>
                <c:pt idx="63">
                  <c:v>1.34</c:v>
                </c:pt>
                <c:pt idx="64">
                  <c:v>1.37</c:v>
                </c:pt>
                <c:pt idx="65">
                  <c:v>1.39</c:v>
                </c:pt>
                <c:pt idx="66">
                  <c:v>1.41</c:v>
                </c:pt>
                <c:pt idx="67">
                  <c:v>1.43</c:v>
                </c:pt>
                <c:pt idx="68">
                  <c:v>1.45</c:v>
                </c:pt>
                <c:pt idx="69">
                  <c:v>1.47</c:v>
                </c:pt>
                <c:pt idx="70">
                  <c:v>1.49</c:v>
                </c:pt>
                <c:pt idx="71">
                  <c:v>1.51</c:v>
                </c:pt>
                <c:pt idx="72">
                  <c:v>1.54</c:v>
                </c:pt>
                <c:pt idx="73">
                  <c:v>1.56</c:v>
                </c:pt>
                <c:pt idx="74">
                  <c:v>1.58</c:v>
                </c:pt>
                <c:pt idx="75">
                  <c:v>1.6</c:v>
                </c:pt>
                <c:pt idx="76">
                  <c:v>1.62</c:v>
                </c:pt>
                <c:pt idx="77">
                  <c:v>1.64</c:v>
                </c:pt>
                <c:pt idx="78">
                  <c:v>1.66</c:v>
                </c:pt>
                <c:pt idx="79">
                  <c:v>1.69</c:v>
                </c:pt>
                <c:pt idx="80">
                  <c:v>1.71</c:v>
                </c:pt>
                <c:pt idx="81">
                  <c:v>1.73</c:v>
                </c:pt>
                <c:pt idx="82">
                  <c:v>1.75</c:v>
                </c:pt>
                <c:pt idx="83">
                  <c:v>1.77</c:v>
                </c:pt>
                <c:pt idx="84">
                  <c:v>1.79</c:v>
                </c:pt>
                <c:pt idx="85">
                  <c:v>1.81</c:v>
                </c:pt>
                <c:pt idx="86">
                  <c:v>1.83</c:v>
                </c:pt>
                <c:pt idx="87">
                  <c:v>1.86</c:v>
                </c:pt>
                <c:pt idx="88">
                  <c:v>1.88</c:v>
                </c:pt>
                <c:pt idx="89">
                  <c:v>1.9</c:v>
                </c:pt>
                <c:pt idx="90">
                  <c:v>1.92</c:v>
                </c:pt>
                <c:pt idx="91">
                  <c:v>1.94</c:v>
                </c:pt>
                <c:pt idx="92">
                  <c:v>1.96</c:v>
                </c:pt>
                <c:pt idx="93">
                  <c:v>1.98</c:v>
                </c:pt>
                <c:pt idx="94">
                  <c:v>2.0099999999999998</c:v>
                </c:pt>
                <c:pt idx="95">
                  <c:v>2.0299999999999998</c:v>
                </c:pt>
                <c:pt idx="96">
                  <c:v>2.0499999999999998</c:v>
                </c:pt>
                <c:pt idx="97">
                  <c:v>2.0699999999999998</c:v>
                </c:pt>
                <c:pt idx="98">
                  <c:v>2.09</c:v>
                </c:pt>
                <c:pt idx="99">
                  <c:v>2.11</c:v>
                </c:pt>
                <c:pt idx="100">
                  <c:v>2.13</c:v>
                </c:pt>
                <c:pt idx="101">
                  <c:v>2.15</c:v>
                </c:pt>
                <c:pt idx="102">
                  <c:v>2.1800000000000002</c:v>
                </c:pt>
                <c:pt idx="103">
                  <c:v>2.2000000000000002</c:v>
                </c:pt>
                <c:pt idx="104">
                  <c:v>2.2200000000000002</c:v>
                </c:pt>
                <c:pt idx="105">
                  <c:v>2.2400000000000002</c:v>
                </c:pt>
                <c:pt idx="106">
                  <c:v>2.2599999999999998</c:v>
                </c:pt>
                <c:pt idx="107">
                  <c:v>2.2799999999999998</c:v>
                </c:pt>
                <c:pt idx="108">
                  <c:v>2.2999999999999998</c:v>
                </c:pt>
                <c:pt idx="109">
                  <c:v>2.33</c:v>
                </c:pt>
                <c:pt idx="110">
                  <c:v>2.35</c:v>
                </c:pt>
                <c:pt idx="111">
                  <c:v>2.37</c:v>
                </c:pt>
                <c:pt idx="112">
                  <c:v>2.39</c:v>
                </c:pt>
                <c:pt idx="113">
                  <c:v>2.41</c:v>
                </c:pt>
                <c:pt idx="114">
                  <c:v>2.4300000000000002</c:v>
                </c:pt>
                <c:pt idx="115">
                  <c:v>2.4500000000000002</c:v>
                </c:pt>
                <c:pt idx="116">
                  <c:v>2.4700000000000002</c:v>
                </c:pt>
                <c:pt idx="117">
                  <c:v>2.5</c:v>
                </c:pt>
                <c:pt idx="118">
                  <c:v>2.52</c:v>
                </c:pt>
                <c:pt idx="119">
                  <c:v>2.54</c:v>
                </c:pt>
                <c:pt idx="120">
                  <c:v>2.56</c:v>
                </c:pt>
                <c:pt idx="121">
                  <c:v>2.58</c:v>
                </c:pt>
                <c:pt idx="122">
                  <c:v>2.6</c:v>
                </c:pt>
                <c:pt idx="123">
                  <c:v>2.62</c:v>
                </c:pt>
                <c:pt idx="124">
                  <c:v>2.65</c:v>
                </c:pt>
                <c:pt idx="125">
                  <c:v>2.67</c:v>
                </c:pt>
                <c:pt idx="126">
                  <c:v>2.69</c:v>
                </c:pt>
                <c:pt idx="127">
                  <c:v>2.71</c:v>
                </c:pt>
                <c:pt idx="128">
                  <c:v>2.73</c:v>
                </c:pt>
                <c:pt idx="129">
                  <c:v>2.75</c:v>
                </c:pt>
                <c:pt idx="130">
                  <c:v>2.77</c:v>
                </c:pt>
                <c:pt idx="131">
                  <c:v>2.79</c:v>
                </c:pt>
                <c:pt idx="132">
                  <c:v>2.82</c:v>
                </c:pt>
                <c:pt idx="133">
                  <c:v>2.84</c:v>
                </c:pt>
                <c:pt idx="134">
                  <c:v>2.86</c:v>
                </c:pt>
                <c:pt idx="135">
                  <c:v>2.88</c:v>
                </c:pt>
                <c:pt idx="136">
                  <c:v>2.9</c:v>
                </c:pt>
                <c:pt idx="137">
                  <c:v>2.92</c:v>
                </c:pt>
                <c:pt idx="138">
                  <c:v>2.94</c:v>
                </c:pt>
                <c:pt idx="139">
                  <c:v>2.97</c:v>
                </c:pt>
                <c:pt idx="140">
                  <c:v>2.99</c:v>
                </c:pt>
                <c:pt idx="141">
                  <c:v>3.01</c:v>
                </c:pt>
                <c:pt idx="142">
                  <c:v>3.03</c:v>
                </c:pt>
                <c:pt idx="143">
                  <c:v>3.05</c:v>
                </c:pt>
                <c:pt idx="144">
                  <c:v>3.07</c:v>
                </c:pt>
                <c:pt idx="145">
                  <c:v>3.09</c:v>
                </c:pt>
                <c:pt idx="146">
                  <c:v>3.11</c:v>
                </c:pt>
                <c:pt idx="147">
                  <c:v>3.14</c:v>
                </c:pt>
                <c:pt idx="148">
                  <c:v>3.16</c:v>
                </c:pt>
                <c:pt idx="149">
                  <c:v>3.18</c:v>
                </c:pt>
                <c:pt idx="150">
                  <c:v>3.2</c:v>
                </c:pt>
                <c:pt idx="151">
                  <c:v>3.22</c:v>
                </c:pt>
                <c:pt idx="152">
                  <c:v>3.24</c:v>
                </c:pt>
                <c:pt idx="153">
                  <c:v>3.26</c:v>
                </c:pt>
                <c:pt idx="154">
                  <c:v>3.29</c:v>
                </c:pt>
                <c:pt idx="155">
                  <c:v>3.31</c:v>
                </c:pt>
                <c:pt idx="156">
                  <c:v>3.33</c:v>
                </c:pt>
                <c:pt idx="157">
                  <c:v>3.35</c:v>
                </c:pt>
                <c:pt idx="158">
                  <c:v>3.37</c:v>
                </c:pt>
                <c:pt idx="159">
                  <c:v>3.39</c:v>
                </c:pt>
                <c:pt idx="160">
                  <c:v>3.41</c:v>
                </c:pt>
                <c:pt idx="161">
                  <c:v>3.43</c:v>
                </c:pt>
                <c:pt idx="162">
                  <c:v>3.46</c:v>
                </c:pt>
                <c:pt idx="163">
                  <c:v>3.48</c:v>
                </c:pt>
                <c:pt idx="164">
                  <c:v>3.5</c:v>
                </c:pt>
                <c:pt idx="165">
                  <c:v>3.52</c:v>
                </c:pt>
                <c:pt idx="166">
                  <c:v>3.54</c:v>
                </c:pt>
                <c:pt idx="167">
                  <c:v>3.56</c:v>
                </c:pt>
                <c:pt idx="168">
                  <c:v>3.58</c:v>
                </c:pt>
                <c:pt idx="169">
                  <c:v>3.61</c:v>
                </c:pt>
                <c:pt idx="170">
                  <c:v>3.63</c:v>
                </c:pt>
                <c:pt idx="171">
                  <c:v>3.65</c:v>
                </c:pt>
                <c:pt idx="172">
                  <c:v>3.67</c:v>
                </c:pt>
                <c:pt idx="173">
                  <c:v>3.69</c:v>
                </c:pt>
                <c:pt idx="174">
                  <c:v>3.71</c:v>
                </c:pt>
                <c:pt idx="175">
                  <c:v>3.73</c:v>
                </c:pt>
                <c:pt idx="176">
                  <c:v>3.75</c:v>
                </c:pt>
                <c:pt idx="177">
                  <c:v>3.78</c:v>
                </c:pt>
                <c:pt idx="178">
                  <c:v>3.8</c:v>
                </c:pt>
                <c:pt idx="179">
                  <c:v>3.82</c:v>
                </c:pt>
                <c:pt idx="180">
                  <c:v>3.84</c:v>
                </c:pt>
                <c:pt idx="181">
                  <c:v>3.86</c:v>
                </c:pt>
                <c:pt idx="182">
                  <c:v>3.88</c:v>
                </c:pt>
                <c:pt idx="183">
                  <c:v>3.9</c:v>
                </c:pt>
                <c:pt idx="184">
                  <c:v>3.93</c:v>
                </c:pt>
                <c:pt idx="185">
                  <c:v>3.95</c:v>
                </c:pt>
                <c:pt idx="186">
                  <c:v>3.97</c:v>
                </c:pt>
                <c:pt idx="187">
                  <c:v>3.99</c:v>
                </c:pt>
                <c:pt idx="188">
                  <c:v>4.01</c:v>
                </c:pt>
                <c:pt idx="189">
                  <c:v>4.03</c:v>
                </c:pt>
                <c:pt idx="190">
                  <c:v>4.05</c:v>
                </c:pt>
                <c:pt idx="191">
                  <c:v>4.07</c:v>
                </c:pt>
                <c:pt idx="192">
                  <c:v>4.0999999999999996</c:v>
                </c:pt>
                <c:pt idx="193">
                  <c:v>4.12</c:v>
                </c:pt>
                <c:pt idx="194">
                  <c:v>4.1399999999999997</c:v>
                </c:pt>
                <c:pt idx="195">
                  <c:v>4.16</c:v>
                </c:pt>
                <c:pt idx="196">
                  <c:v>4.18</c:v>
                </c:pt>
                <c:pt idx="197">
                  <c:v>4.2</c:v>
                </c:pt>
                <c:pt idx="198">
                  <c:v>4.22</c:v>
                </c:pt>
                <c:pt idx="199">
                  <c:v>4.25</c:v>
                </c:pt>
                <c:pt idx="200">
                  <c:v>4.2699999999999996</c:v>
                </c:pt>
                <c:pt idx="201">
                  <c:v>4.29</c:v>
                </c:pt>
                <c:pt idx="202">
                  <c:v>4.3099999999999996</c:v>
                </c:pt>
                <c:pt idx="203">
                  <c:v>4.33</c:v>
                </c:pt>
                <c:pt idx="204">
                  <c:v>4.3499999999999996</c:v>
                </c:pt>
                <c:pt idx="205">
                  <c:v>4.37</c:v>
                </c:pt>
                <c:pt idx="206">
                  <c:v>4.3899999999999997</c:v>
                </c:pt>
                <c:pt idx="207">
                  <c:v>4.42</c:v>
                </c:pt>
                <c:pt idx="208">
                  <c:v>4.4400000000000004</c:v>
                </c:pt>
                <c:pt idx="209">
                  <c:v>4.46</c:v>
                </c:pt>
                <c:pt idx="210">
                  <c:v>4.4800000000000004</c:v>
                </c:pt>
                <c:pt idx="211">
                  <c:v>4.5</c:v>
                </c:pt>
                <c:pt idx="212">
                  <c:v>4.5199999999999996</c:v>
                </c:pt>
                <c:pt idx="213">
                  <c:v>4.54</c:v>
                </c:pt>
                <c:pt idx="214">
                  <c:v>4.57</c:v>
                </c:pt>
                <c:pt idx="215">
                  <c:v>4.59</c:v>
                </c:pt>
                <c:pt idx="216">
                  <c:v>4.6100000000000003</c:v>
                </c:pt>
                <c:pt idx="217">
                  <c:v>4.63</c:v>
                </c:pt>
                <c:pt idx="218">
                  <c:v>4.6500000000000004</c:v>
                </c:pt>
                <c:pt idx="219">
                  <c:v>4.67</c:v>
                </c:pt>
                <c:pt idx="220">
                  <c:v>4.6900000000000004</c:v>
                </c:pt>
                <c:pt idx="221">
                  <c:v>4.71</c:v>
                </c:pt>
                <c:pt idx="222">
                  <c:v>4.74</c:v>
                </c:pt>
                <c:pt idx="223">
                  <c:v>4.76</c:v>
                </c:pt>
                <c:pt idx="224">
                  <c:v>4.78</c:v>
                </c:pt>
                <c:pt idx="225">
                  <c:v>4.8</c:v>
                </c:pt>
                <c:pt idx="226">
                  <c:v>4.82</c:v>
                </c:pt>
                <c:pt idx="227">
                  <c:v>4.84</c:v>
                </c:pt>
                <c:pt idx="228">
                  <c:v>4.8600000000000003</c:v>
                </c:pt>
                <c:pt idx="229">
                  <c:v>4.8899999999999997</c:v>
                </c:pt>
                <c:pt idx="230">
                  <c:v>4.91</c:v>
                </c:pt>
                <c:pt idx="231">
                  <c:v>4.93</c:v>
                </c:pt>
              </c:numCache>
            </c:numRef>
          </c:xVal>
          <c:yVal>
            <c:numRef>
              <c:f>'From speed-time curves'!$L$2:$L$275</c:f>
              <c:numCache>
                <c:formatCode>0.00</c:formatCode>
                <c:ptCount val="274"/>
                <c:pt idx="0">
                  <c:v>7.0037143191067495</c:v>
                </c:pt>
                <c:pt idx="1">
                  <c:v>6.8977678417220822</c:v>
                </c:pt>
                <c:pt idx="2">
                  <c:v>6.7935272768937391</c:v>
                </c:pt>
                <c:pt idx="3">
                  <c:v>6.6909637286402317</c:v>
                </c:pt>
                <c:pt idx="4">
                  <c:v>6.5402009034766744</c:v>
                </c:pt>
                <c:pt idx="5">
                  <c:v>6.4417069269292142</c:v>
                </c:pt>
                <c:pt idx="6">
                  <c:v>6.3447929328153823</c:v>
                </c:pt>
                <c:pt idx="7">
                  <c:v>6.2494323257634665</c:v>
                </c:pt>
                <c:pt idx="8">
                  <c:v>6.1555989935078088</c:v>
                </c:pt>
                <c:pt idx="9">
                  <c:v>6.0632672971561004</c:v>
                </c:pt>
                <c:pt idx="10">
                  <c:v>5.9724120616766871</c:v>
                </c:pt>
                <c:pt idx="11">
                  <c:v>5.8830085666004122</c:v>
                </c:pt>
                <c:pt idx="12">
                  <c:v>5.7515723553073217</c:v>
                </c:pt>
                <c:pt idx="13">
                  <c:v>5.6656929607894089</c:v>
                </c:pt>
                <c:pt idx="14">
                  <c:v>5.581182235315949</c:v>
                </c:pt>
                <c:pt idx="15">
                  <c:v>5.4980173943711765</c:v>
                </c:pt>
                <c:pt idx="16">
                  <c:v>5.4161760604637204</c:v>
                </c:pt>
                <c:pt idx="17">
                  <c:v>5.3356362550982777</c:v>
                </c:pt>
                <c:pt idx="18">
                  <c:v>5.2563763909249079</c:v>
                </c:pt>
                <c:pt idx="19">
                  <c:v>5.1398402039113487</c:v>
                </c:pt>
                <c:pt idx="20">
                  <c:v>5.0636882461330739</c:v>
                </c:pt>
                <c:pt idx="21">
                  <c:v>4.9887436447622333</c:v>
                </c:pt>
                <c:pt idx="22">
                  <c:v>4.914986479997248</c:v>
                </c:pt>
                <c:pt idx="23">
                  <c:v>4.8423971829883685</c:v>
                </c:pt>
                <c:pt idx="24">
                  <c:v>4.7709565290399656</c:v>
                </c:pt>
                <c:pt idx="25">
                  <c:v>4.7006456309603601</c:v>
                </c:pt>
                <c:pt idx="26">
                  <c:v>4.6314459325555992</c:v>
                </c:pt>
                <c:pt idx="27">
                  <c:v>4.5296900900279402</c:v>
                </c:pt>
                <c:pt idx="28">
                  <c:v>4.4631893225637409</c:v>
                </c:pt>
                <c:pt idx="29">
                  <c:v>4.3977373240252104</c:v>
                </c:pt>
                <c:pt idx="30">
                  <c:v>4.3333169508816392</c:v>
                </c:pt>
                <c:pt idx="31">
                  <c:v>4.2699113572379979</c:v>
                </c:pt>
                <c:pt idx="32">
                  <c:v>4.2075039891835528</c:v>
                </c:pt>
                <c:pt idx="33">
                  <c:v>4.1460785792604788</c:v>
                </c:pt>
                <c:pt idx="34">
                  <c:v>4.0557467411201396</c:v>
                </c:pt>
                <c:pt idx="35">
                  <c:v>3.9967068876983465</c:v>
                </c:pt>
                <c:pt idx="36">
                  <c:v>3.9385942349782539</c:v>
                </c:pt>
                <c:pt idx="37">
                  <c:v>3.8813937391653401</c:v>
                </c:pt>
                <c:pt idx="38">
                  <c:v>3.8250906145162356</c:v>
                </c:pt>
                <c:pt idx="39">
                  <c:v>3.769670328520935</c:v>
                </c:pt>
                <c:pt idx="40">
                  <c:v>3.7151185971853242</c:v>
                </c:pt>
                <c:pt idx="41">
                  <c:v>3.6614213804116895</c:v>
                </c:pt>
                <c:pt idx="42">
                  <c:v>3.5824476453300647</c:v>
                </c:pt>
                <c:pt idx="43">
                  <c:v>3.530826849536381</c:v>
                </c:pt>
                <c:pt idx="44">
                  <c:v>3.4800132841721654</c:v>
                </c:pt>
                <c:pt idx="45">
                  <c:v>3.429993952021702</c:v>
                </c:pt>
                <c:pt idx="46">
                  <c:v>3.3807560760107789</c:v>
                </c:pt>
                <c:pt idx="47">
                  <c:v>3.332287095170992</c:v>
                </c:pt>
                <c:pt idx="48">
                  <c:v>3.2845746606862658</c:v>
                </c:pt>
                <c:pt idx="49">
                  <c:v>3.2143980319664265</c:v>
                </c:pt>
                <c:pt idx="50">
                  <c:v>3.1685242948118661</c:v>
                </c:pt>
                <c:pt idx="51">
                  <c:v>3.1233654986410104</c:v>
                </c:pt>
                <c:pt idx="52">
                  <c:v>3.078910202510821</c:v>
                </c:pt>
                <c:pt idx="53">
                  <c:v>3.0351471572745958</c:v>
                </c:pt>
                <c:pt idx="54">
                  <c:v>2.9920653021191965</c:v>
                </c:pt>
                <c:pt idx="55">
                  <c:v>2.9496537611715135</c:v>
                </c:pt>
                <c:pt idx="56">
                  <c:v>2.9079018401726016</c:v>
                </c:pt>
                <c:pt idx="57">
                  <c:v>2.8464877905183661</c:v>
                </c:pt>
                <c:pt idx="58">
                  <c:v>2.8063392946125694</c:v>
                </c:pt>
                <c:pt idx="59">
                  <c:v>2.7668143724787044</c:v>
                </c:pt>
                <c:pt idx="60">
                  <c:v>2.7279031077038116</c:v>
                </c:pt>
                <c:pt idx="61">
                  <c:v>2.6895957483407704</c:v>
                </c:pt>
                <c:pt idx="62">
                  <c:v>2.6518827039870549</c:v>
                </c:pt>
                <c:pt idx="63">
                  <c:v>2.614754542920692</c:v>
                </c:pt>
                <c:pt idx="64">
                  <c:v>2.5601387085067349</c:v>
                </c:pt>
                <c:pt idx="65">
                  <c:v>2.5244325080252161</c:v>
                </c:pt>
                <c:pt idx="66">
                  <c:v>2.4892793893617924</c:v>
                </c:pt>
                <c:pt idx="67">
                  <c:v>2.4546706008857697</c:v>
                </c:pt>
                <c:pt idx="68">
                  <c:v>2.4205975348624582</c:v>
                </c:pt>
                <c:pt idx="69">
                  <c:v>2.3870517249316001</c:v>
                </c:pt>
                <c:pt idx="70">
                  <c:v>2.3540248436342979</c:v>
                </c:pt>
                <c:pt idx="71">
                  <c:v>2.3215086999873731</c:v>
                </c:pt>
                <c:pt idx="72">
                  <c:v>2.2736745292636416</c:v>
                </c:pt>
                <c:pt idx="73">
                  <c:v>2.2424002684673239</c:v>
                </c:pt>
                <c:pt idx="74">
                  <c:v>2.2116091176841004</c:v>
                </c:pt>
                <c:pt idx="75">
                  <c:v>2.1812934712760792</c:v>
                </c:pt>
                <c:pt idx="76">
                  <c:v>2.1514458475438665</c:v>
                </c:pt>
                <c:pt idx="77">
                  <c:v>2.1220588865855476</c:v>
                </c:pt>
                <c:pt idx="78">
                  <c:v>2.0931253481960468</c:v>
                </c:pt>
                <c:pt idx="79">
                  <c:v>2.0505596589753861</c:v>
                </c:pt>
                <c:pt idx="80">
                  <c:v>2.0227287681273802</c:v>
                </c:pt>
                <c:pt idx="81">
                  <c:v>1.9953268723325219</c:v>
                </c:pt>
                <c:pt idx="82">
                  <c:v>1.968347245066465</c:v>
                </c:pt>
                <c:pt idx="83">
                  <c:v>1.9417832686327976</c:v>
                </c:pt>
                <c:pt idx="84">
                  <c:v>1.9156284323049593</c:v>
                </c:pt>
                <c:pt idx="85">
                  <c:v>1.8898763305026143</c:v>
                </c:pt>
                <c:pt idx="86">
                  <c:v>1.8645206610017797</c:v>
                </c:pt>
                <c:pt idx="87">
                  <c:v>1.827216930805954</c:v>
                </c:pt>
                <c:pt idx="88">
                  <c:v>1.8028254323399235</c:v>
                </c:pt>
                <c:pt idx="89">
                  <c:v>1.7788090972489194</c:v>
                </c:pt>
                <c:pt idx="90">
                  <c:v>1.7551620671332975</c:v>
                </c:pt>
                <c:pt idx="91">
                  <c:v>1.7318785776784142</c:v>
                </c:pt>
                <c:pt idx="92">
                  <c:v>1.7089529570678608</c:v>
                </c:pt>
                <c:pt idx="93">
                  <c:v>1.6863796244256049</c:v>
                </c:pt>
                <c:pt idx="94">
                  <c:v>1.6531681769008013</c:v>
                </c:pt>
                <c:pt idx="95">
                  <c:v>1.6314517309161707</c:v>
                </c:pt>
                <c:pt idx="96">
                  <c:v>1.6100687341553845</c:v>
                </c:pt>
                <c:pt idx="97">
                  <c:v>1.5890139964417229</c:v>
                </c:pt>
                <c:pt idx="98">
                  <c:v>1.5682824104618573</c:v>
                </c:pt>
                <c:pt idx="99">
                  <c:v>1.5478689503822096</c:v>
                </c:pt>
                <c:pt idx="100">
                  <c:v>1.5277686704901481</c:v>
                </c:pt>
                <c:pt idx="101">
                  <c:v>1.5079767038595235</c:v>
                </c:pt>
                <c:pt idx="102">
                  <c:v>1.4788563852238539</c:v>
                </c:pt>
                <c:pt idx="103">
                  <c:v>1.4598144142181988</c:v>
                </c:pt>
                <c:pt idx="104">
                  <c:v>1.441064323963857</c:v>
                </c:pt>
                <c:pt idx="105">
                  <c:v>1.4226015861885715</c:v>
                </c:pt>
                <c:pt idx="106">
                  <c:v>1.4044217444810669</c:v>
                </c:pt>
                <c:pt idx="107">
                  <c:v>1.3865204131035098</c:v>
                </c:pt>
                <c:pt idx="108">
                  <c:v>1.3688932758249457</c:v>
                </c:pt>
                <c:pt idx="109">
                  <c:v>1.3429574100418979</c:v>
                </c:pt>
                <c:pt idx="110">
                  <c:v>1.3259973203529827</c:v>
                </c:pt>
                <c:pt idx="111">
                  <c:v>1.3092968489570278</c:v>
                </c:pt>
                <c:pt idx="112">
                  <c:v>1.2928519785100347</c:v>
                </c:pt>
                <c:pt idx="113">
                  <c:v>1.2766587551159456</c:v>
                </c:pt>
                <c:pt idx="114">
                  <c:v>1.2607132872868676</c:v>
                </c:pt>
                <c:pt idx="115">
                  <c:v>1.2450117449214249</c:v>
                </c:pt>
                <c:pt idx="116">
                  <c:v>1.2295503583008933</c:v>
                </c:pt>
                <c:pt idx="117">
                  <c:v>1.2068004700635837</c:v>
                </c:pt>
                <c:pt idx="118">
                  <c:v>1.1919233676922942</c:v>
                </c:pt>
                <c:pt idx="119">
                  <c:v>1.1772736884756716</c:v>
                </c:pt>
                <c:pt idx="120">
                  <c:v>1.1628479224539534</c:v>
                </c:pt>
                <c:pt idx="121">
                  <c:v>1.1486426148317699</c:v>
                </c:pt>
                <c:pt idx="122">
                  <c:v>1.1346543650818954</c:v>
                </c:pt>
                <c:pt idx="123">
                  <c:v>1.1208798260644099</c:v>
                </c:pt>
                <c:pt idx="124">
                  <c:v>1.1006115323354797</c:v>
                </c:pt>
                <c:pt idx="125">
                  <c:v>1.0873569689943388</c:v>
                </c:pt>
                <c:pt idx="126">
                  <c:v>1.0743048094551921</c:v>
                </c:pt>
                <c:pt idx="127">
                  <c:v>1.0614519363194261</c:v>
                </c:pt>
                <c:pt idx="128">
                  <c:v>1.0487952809939292</c:v>
                </c:pt>
                <c:pt idx="129">
                  <c:v>1.0363318229036314</c:v>
                </c:pt>
                <c:pt idx="130">
                  <c:v>1.0240585887174225</c:v>
                </c:pt>
                <c:pt idx="131">
                  <c:v>1.0119726515872178</c:v>
                </c:pt>
                <c:pt idx="132">
                  <c:v>0.99418863776142197</c:v>
                </c:pt>
                <c:pt idx="133">
                  <c:v>0.98255843663996889</c:v>
                </c:pt>
                <c:pt idx="134">
                  <c:v>0.97110564397373478</c:v>
                </c:pt>
                <c:pt idx="135">
                  <c:v>0.95982753301187751</c:v>
                </c:pt>
                <c:pt idx="136">
                  <c:v>0.94872141952569045</c:v>
                </c:pt>
                <c:pt idx="137">
                  <c:v>0.93778466112738257</c:v>
                </c:pt>
                <c:pt idx="138">
                  <c:v>0.92701465660030113</c:v>
                </c:pt>
                <c:pt idx="139">
                  <c:v>0.9111667226961947</c:v>
                </c:pt>
                <c:pt idx="140">
                  <c:v>0.90080248679741382</c:v>
                </c:pt>
                <c:pt idx="141">
                  <c:v>0.89059621532557354</c:v>
                </c:pt>
                <c:pt idx="142">
                  <c:v>0.88054548434214952</c:v>
                </c:pt>
                <c:pt idx="143">
                  <c:v>0.87064790759144184</c:v>
                </c:pt>
                <c:pt idx="144">
                  <c:v>0.86090113590029937</c:v>
                </c:pt>
                <c:pt idx="145">
                  <c:v>0.85130285658782656</c:v>
                </c:pt>
                <c:pt idx="146">
                  <c:v>0.84185079288489961</c:v>
                </c:pt>
                <c:pt idx="147">
                  <c:v>0.82794195799939341</c:v>
                </c:pt>
                <c:pt idx="148">
                  <c:v>0.81884570300093051</c:v>
                </c:pt>
                <c:pt idx="149">
                  <c:v>0.8098879695685065</c:v>
                </c:pt>
                <c:pt idx="150">
                  <c:v>0.80106663560675073</c:v>
                </c:pt>
                <c:pt idx="151">
                  <c:v>0.79237961190705997</c:v>
                </c:pt>
                <c:pt idx="152">
                  <c:v>0.78382484162674737</c:v>
                </c:pt>
                <c:pt idx="153">
                  <c:v>0.77540029977677427</c:v>
                </c:pt>
                <c:pt idx="154">
                  <c:v>0.76300331267296218</c:v>
                </c:pt>
                <c:pt idx="155">
                  <c:v>0.75489568708732735</c:v>
                </c:pt>
                <c:pt idx="156">
                  <c:v>0.74691144611793303</c:v>
                </c:pt>
                <c:pt idx="157">
                  <c:v>0.73904870200031014</c:v>
                </c:pt>
                <c:pt idx="158">
                  <c:v>0.73130559615287738</c:v>
                </c:pt>
                <c:pt idx="159">
                  <c:v>0.72368029871687967</c:v>
                </c:pt>
                <c:pt idx="160">
                  <c:v>0.7161710081038366</c:v>
                </c:pt>
                <c:pt idx="161">
                  <c:v>0.70877595055038134</c:v>
                </c:pt>
                <c:pt idx="162">
                  <c:v>0.69789373839160695</c:v>
                </c:pt>
                <c:pt idx="163">
                  <c:v>0.69077668194254727</c:v>
                </c:pt>
                <c:pt idx="164">
                  <c:v>0.68376786324579775</c:v>
                </c:pt>
                <c:pt idx="165">
                  <c:v>0.67686562843376485</c:v>
                </c:pt>
                <c:pt idx="166">
                  <c:v>0.67006834914198188</c:v>
                </c:pt>
                <c:pt idx="167">
                  <c:v>0.66337442210893616</c:v>
                </c:pt>
                <c:pt idx="168">
                  <c:v>0.65678226878237944</c:v>
                </c:pt>
                <c:pt idx="169">
                  <c:v>0.64708147117005799</c:v>
                </c:pt>
                <c:pt idx="170">
                  <c:v>0.64073700462018146</c:v>
                </c:pt>
                <c:pt idx="171">
                  <c:v>0.63448897589371367</c:v>
                </c:pt>
                <c:pt idx="172">
                  <c:v>0.62833591292650637</c:v>
                </c:pt>
                <c:pt idx="173">
                  <c:v>0.62227636630941108</c:v>
                </c:pt>
                <c:pt idx="174">
                  <c:v>0.61630890893411161</c:v>
                </c:pt>
                <c:pt idx="175">
                  <c:v>0.61043213564465992</c:v>
                </c:pt>
                <c:pt idx="176">
                  <c:v>0.60464466289461405</c:v>
                </c:pt>
                <c:pt idx="177">
                  <c:v>0.59612791804072218</c:v>
                </c:pt>
                <c:pt idx="178">
                  <c:v>0.59055778240642065</c:v>
                </c:pt>
                <c:pt idx="179">
                  <c:v>0.58507227025188802</c:v>
                </c:pt>
                <c:pt idx="180">
                  <c:v>0.57967009117605472</c:v>
                </c:pt>
                <c:pt idx="181">
                  <c:v>0.57434997459761661</c:v>
                </c:pt>
                <c:pt idx="182">
                  <c:v>0.56911066944635846</c:v>
                </c:pt>
                <c:pt idx="183">
                  <c:v>0.56395094385941114</c:v>
                </c:pt>
                <c:pt idx="184">
                  <c:v>0.55635791892209263</c:v>
                </c:pt>
                <c:pt idx="185">
                  <c:v>0.55139187620993824</c:v>
                </c:pt>
                <c:pt idx="186">
                  <c:v>0.54650124852747173</c:v>
                </c:pt>
                <c:pt idx="187">
                  <c:v>0.54168488681423999</c:v>
                </c:pt>
                <c:pt idx="188">
                  <c:v>0.53694165963111939</c:v>
                </c:pt>
                <c:pt idx="189">
                  <c:v>0.53227045288669173</c:v>
                </c:pt>
                <c:pt idx="190">
                  <c:v>0.52767016956797341</c:v>
                </c:pt>
                <c:pt idx="191">
                  <c:v>0.52313972947541687</c:v>
                </c:pt>
                <c:pt idx="192">
                  <c:v>0.51647270312091309</c:v>
                </c:pt>
                <c:pt idx="193">
                  <c:v>0.51211225321688825</c:v>
                </c:pt>
                <c:pt idx="194">
                  <c:v>0.5078179945184228</c:v>
                </c:pt>
                <c:pt idx="195">
                  <c:v>0.50358891931827898</c:v>
                </c:pt>
                <c:pt idx="196">
                  <c:v>0.49942403533853319</c:v>
                </c:pt>
                <c:pt idx="197">
                  <c:v>0.49532236549170977</c:v>
                </c:pt>
                <c:pt idx="198">
                  <c:v>0.49128294764569369</c:v>
                </c:pt>
                <c:pt idx="199">
                  <c:v>0.48533847489287185</c:v>
                </c:pt>
                <c:pt idx="200">
                  <c:v>0.48145057378749445</c:v>
                </c:pt>
                <c:pt idx="201">
                  <c:v>0.47762167168630076</c:v>
                </c:pt>
                <c:pt idx="202">
                  <c:v>0.47385087094523032</c:v>
                </c:pt>
                <c:pt idx="203">
                  <c:v>0.47013728764736828</c:v>
                </c:pt>
                <c:pt idx="204">
                  <c:v>0.46648005139093812</c:v>
                </c:pt>
                <c:pt idx="205">
                  <c:v>0.46287830508062733</c:v>
                </c:pt>
                <c:pt idx="206">
                  <c:v>0.45933120472219707</c:v>
                </c:pt>
                <c:pt idx="207">
                  <c:v>0.45411120080130984</c:v>
                </c:pt>
                <c:pt idx="208">
                  <c:v>0.45069710700796695</c:v>
                </c:pt>
                <c:pt idx="209">
                  <c:v>0.44733480546742527</c:v>
                </c:pt>
                <c:pt idx="210">
                  <c:v>0.44402350868391238</c:v>
                </c:pt>
                <c:pt idx="211">
                  <c:v>0.44076244118940738</c:v>
                </c:pt>
                <c:pt idx="212">
                  <c:v>0.4375508393583219</c:v>
                </c:pt>
                <c:pt idx="213">
                  <c:v>0.43438795122508428</c:v>
                </c:pt>
                <c:pt idx="214">
                  <c:v>0.42973334049314466</c:v>
                </c:pt>
                <c:pt idx="215">
                  <c:v>0.42668902166138023</c:v>
                </c:pt>
                <c:pt idx="216">
                  <c:v>0.423690873903462</c:v>
                </c:pt>
                <c:pt idx="217">
                  <c:v>0.42073819554202729</c:v>
                </c:pt>
                <c:pt idx="218">
                  <c:v>0.41783029560628909</c:v>
                </c:pt>
                <c:pt idx="219">
                  <c:v>0.41496649366738481</c:v>
                </c:pt>
                <c:pt idx="220">
                  <c:v>0.41214611967629405</c:v>
                </c:pt>
                <c:pt idx="221">
                  <c:v>0.4093685138042879</c:v>
                </c:pt>
                <c:pt idx="222">
                  <c:v>0.40528087657109046</c:v>
                </c:pt>
                <c:pt idx="223">
                  <c:v>0.40260736990612928</c:v>
                </c:pt>
                <c:pt idx="224">
                  <c:v>0.39997440019887393</c:v>
                </c:pt>
                <c:pt idx="225">
                  <c:v>0.3973813517032429</c:v>
                </c:pt>
                <c:pt idx="226">
                  <c:v>0.39482761805933808</c:v>
                </c:pt>
                <c:pt idx="227">
                  <c:v>0.3923126021493733</c:v>
                </c:pt>
                <c:pt idx="228">
                  <c:v>0.38983571595584332</c:v>
                </c:pt>
                <c:pt idx="229">
                  <c:v>0.38619061561331564</c:v>
                </c:pt>
                <c:pt idx="230">
                  <c:v>0.38380653960085132</c:v>
                </c:pt>
                <c:pt idx="231">
                  <c:v>0.38145860491191769</c:v>
                </c:pt>
              </c:numCache>
            </c:numRef>
          </c:yVal>
          <c:smooth val="1"/>
          <c:extLst>
            <c:ext xmlns:c16="http://schemas.microsoft.com/office/drawing/2014/chart" uri="{C3380CC4-5D6E-409C-BE32-E72D297353CC}">
              <c16:uniqueId val="{00000001-F183-1245-9D15-A8D18469F876}"/>
            </c:ext>
          </c:extLst>
        </c:ser>
        <c:ser>
          <c:idx val="2"/>
          <c:order val="2"/>
          <c:tx>
            <c:v>Power</c:v>
          </c:tx>
          <c:marker>
            <c:symbol val="none"/>
          </c:marker>
          <c:xVal>
            <c:numRef>
              <c:f>'From speed-time curves'!$A$2:$A$275</c:f>
              <c:numCache>
                <c:formatCode>General</c:formatCode>
                <c:ptCount val="274"/>
                <c:pt idx="0">
                  <c:v>0</c:v>
                </c:pt>
                <c:pt idx="1">
                  <c:v>0.02</c:v>
                </c:pt>
                <c:pt idx="2">
                  <c:v>0.04</c:v>
                </c:pt>
                <c:pt idx="3">
                  <c:v>0.06</c:v>
                </c:pt>
                <c:pt idx="4">
                  <c:v>0.09</c:v>
                </c:pt>
                <c:pt idx="5">
                  <c:v>0.11</c:v>
                </c:pt>
                <c:pt idx="6">
                  <c:v>0.13</c:v>
                </c:pt>
                <c:pt idx="7">
                  <c:v>0.15</c:v>
                </c:pt>
                <c:pt idx="8">
                  <c:v>0.17</c:v>
                </c:pt>
                <c:pt idx="9">
                  <c:v>0.19</c:v>
                </c:pt>
                <c:pt idx="10">
                  <c:v>0.21</c:v>
                </c:pt>
                <c:pt idx="11">
                  <c:v>0.23</c:v>
                </c:pt>
                <c:pt idx="12">
                  <c:v>0.26</c:v>
                </c:pt>
                <c:pt idx="13">
                  <c:v>0.28000000000000003</c:v>
                </c:pt>
                <c:pt idx="14">
                  <c:v>0.3</c:v>
                </c:pt>
                <c:pt idx="15">
                  <c:v>0.32</c:v>
                </c:pt>
                <c:pt idx="16">
                  <c:v>0.34</c:v>
                </c:pt>
                <c:pt idx="17">
                  <c:v>0.36</c:v>
                </c:pt>
                <c:pt idx="18">
                  <c:v>0.38</c:v>
                </c:pt>
                <c:pt idx="19">
                  <c:v>0.41</c:v>
                </c:pt>
                <c:pt idx="20">
                  <c:v>0.43</c:v>
                </c:pt>
                <c:pt idx="21">
                  <c:v>0.45</c:v>
                </c:pt>
                <c:pt idx="22">
                  <c:v>0.47</c:v>
                </c:pt>
                <c:pt idx="23">
                  <c:v>0.49</c:v>
                </c:pt>
                <c:pt idx="24">
                  <c:v>0.51</c:v>
                </c:pt>
                <c:pt idx="25">
                  <c:v>0.53</c:v>
                </c:pt>
                <c:pt idx="26">
                  <c:v>0.55000000000000004</c:v>
                </c:pt>
                <c:pt idx="27">
                  <c:v>0.57999999999999996</c:v>
                </c:pt>
                <c:pt idx="28">
                  <c:v>0.6</c:v>
                </c:pt>
                <c:pt idx="29">
                  <c:v>0.62</c:v>
                </c:pt>
                <c:pt idx="30">
                  <c:v>0.64</c:v>
                </c:pt>
                <c:pt idx="31">
                  <c:v>0.66</c:v>
                </c:pt>
                <c:pt idx="32">
                  <c:v>0.68</c:v>
                </c:pt>
                <c:pt idx="33">
                  <c:v>0.7</c:v>
                </c:pt>
                <c:pt idx="34">
                  <c:v>0.73</c:v>
                </c:pt>
                <c:pt idx="35">
                  <c:v>0.75</c:v>
                </c:pt>
                <c:pt idx="36">
                  <c:v>0.77</c:v>
                </c:pt>
                <c:pt idx="37">
                  <c:v>0.79</c:v>
                </c:pt>
                <c:pt idx="38">
                  <c:v>0.81</c:v>
                </c:pt>
                <c:pt idx="39">
                  <c:v>0.83</c:v>
                </c:pt>
                <c:pt idx="40">
                  <c:v>0.85</c:v>
                </c:pt>
                <c:pt idx="41">
                  <c:v>0.87</c:v>
                </c:pt>
                <c:pt idx="42">
                  <c:v>0.9</c:v>
                </c:pt>
                <c:pt idx="43">
                  <c:v>0.92</c:v>
                </c:pt>
                <c:pt idx="44">
                  <c:v>0.94</c:v>
                </c:pt>
                <c:pt idx="45">
                  <c:v>0.96</c:v>
                </c:pt>
                <c:pt idx="46">
                  <c:v>0.98</c:v>
                </c:pt>
                <c:pt idx="47">
                  <c:v>1</c:v>
                </c:pt>
                <c:pt idx="48">
                  <c:v>1.02</c:v>
                </c:pt>
                <c:pt idx="49">
                  <c:v>1.05</c:v>
                </c:pt>
                <c:pt idx="50">
                  <c:v>1.07</c:v>
                </c:pt>
                <c:pt idx="51">
                  <c:v>1.0900000000000001</c:v>
                </c:pt>
                <c:pt idx="52">
                  <c:v>1.1100000000000001</c:v>
                </c:pt>
                <c:pt idx="53">
                  <c:v>1.1299999999999999</c:v>
                </c:pt>
                <c:pt idx="54">
                  <c:v>1.1499999999999999</c:v>
                </c:pt>
                <c:pt idx="55">
                  <c:v>1.17</c:v>
                </c:pt>
                <c:pt idx="56">
                  <c:v>1.19</c:v>
                </c:pt>
                <c:pt idx="57">
                  <c:v>1.22</c:v>
                </c:pt>
                <c:pt idx="58">
                  <c:v>1.24</c:v>
                </c:pt>
                <c:pt idx="59">
                  <c:v>1.26</c:v>
                </c:pt>
                <c:pt idx="60">
                  <c:v>1.28</c:v>
                </c:pt>
                <c:pt idx="61">
                  <c:v>1.3</c:v>
                </c:pt>
                <c:pt idx="62">
                  <c:v>1.32</c:v>
                </c:pt>
                <c:pt idx="63">
                  <c:v>1.34</c:v>
                </c:pt>
                <c:pt idx="64">
                  <c:v>1.37</c:v>
                </c:pt>
                <c:pt idx="65">
                  <c:v>1.39</c:v>
                </c:pt>
                <c:pt idx="66">
                  <c:v>1.41</c:v>
                </c:pt>
                <c:pt idx="67">
                  <c:v>1.43</c:v>
                </c:pt>
                <c:pt idx="68">
                  <c:v>1.45</c:v>
                </c:pt>
                <c:pt idx="69">
                  <c:v>1.47</c:v>
                </c:pt>
                <c:pt idx="70">
                  <c:v>1.49</c:v>
                </c:pt>
                <c:pt idx="71">
                  <c:v>1.51</c:v>
                </c:pt>
                <c:pt idx="72">
                  <c:v>1.54</c:v>
                </c:pt>
                <c:pt idx="73">
                  <c:v>1.56</c:v>
                </c:pt>
                <c:pt idx="74">
                  <c:v>1.58</c:v>
                </c:pt>
                <c:pt idx="75">
                  <c:v>1.6</c:v>
                </c:pt>
                <c:pt idx="76">
                  <c:v>1.62</c:v>
                </c:pt>
                <c:pt idx="77">
                  <c:v>1.64</c:v>
                </c:pt>
                <c:pt idx="78">
                  <c:v>1.66</c:v>
                </c:pt>
                <c:pt idx="79">
                  <c:v>1.69</c:v>
                </c:pt>
                <c:pt idx="80">
                  <c:v>1.71</c:v>
                </c:pt>
                <c:pt idx="81">
                  <c:v>1.73</c:v>
                </c:pt>
                <c:pt idx="82">
                  <c:v>1.75</c:v>
                </c:pt>
                <c:pt idx="83">
                  <c:v>1.77</c:v>
                </c:pt>
                <c:pt idx="84">
                  <c:v>1.79</c:v>
                </c:pt>
                <c:pt idx="85">
                  <c:v>1.81</c:v>
                </c:pt>
                <c:pt idx="86">
                  <c:v>1.83</c:v>
                </c:pt>
                <c:pt idx="87">
                  <c:v>1.86</c:v>
                </c:pt>
                <c:pt idx="88">
                  <c:v>1.88</c:v>
                </c:pt>
                <c:pt idx="89">
                  <c:v>1.9</c:v>
                </c:pt>
                <c:pt idx="90">
                  <c:v>1.92</c:v>
                </c:pt>
                <c:pt idx="91">
                  <c:v>1.94</c:v>
                </c:pt>
                <c:pt idx="92">
                  <c:v>1.96</c:v>
                </c:pt>
                <c:pt idx="93">
                  <c:v>1.98</c:v>
                </c:pt>
                <c:pt idx="94">
                  <c:v>2.0099999999999998</c:v>
                </c:pt>
                <c:pt idx="95">
                  <c:v>2.0299999999999998</c:v>
                </c:pt>
                <c:pt idx="96">
                  <c:v>2.0499999999999998</c:v>
                </c:pt>
                <c:pt idx="97">
                  <c:v>2.0699999999999998</c:v>
                </c:pt>
                <c:pt idx="98">
                  <c:v>2.09</c:v>
                </c:pt>
                <c:pt idx="99">
                  <c:v>2.11</c:v>
                </c:pt>
                <c:pt idx="100">
                  <c:v>2.13</c:v>
                </c:pt>
                <c:pt idx="101">
                  <c:v>2.15</c:v>
                </c:pt>
                <c:pt idx="102">
                  <c:v>2.1800000000000002</c:v>
                </c:pt>
                <c:pt idx="103">
                  <c:v>2.2000000000000002</c:v>
                </c:pt>
                <c:pt idx="104">
                  <c:v>2.2200000000000002</c:v>
                </c:pt>
                <c:pt idx="105">
                  <c:v>2.2400000000000002</c:v>
                </c:pt>
                <c:pt idx="106">
                  <c:v>2.2599999999999998</c:v>
                </c:pt>
                <c:pt idx="107">
                  <c:v>2.2799999999999998</c:v>
                </c:pt>
                <c:pt idx="108">
                  <c:v>2.2999999999999998</c:v>
                </c:pt>
                <c:pt idx="109">
                  <c:v>2.33</c:v>
                </c:pt>
                <c:pt idx="110">
                  <c:v>2.35</c:v>
                </c:pt>
                <c:pt idx="111">
                  <c:v>2.37</c:v>
                </c:pt>
                <c:pt idx="112">
                  <c:v>2.39</c:v>
                </c:pt>
                <c:pt idx="113">
                  <c:v>2.41</c:v>
                </c:pt>
                <c:pt idx="114">
                  <c:v>2.4300000000000002</c:v>
                </c:pt>
                <c:pt idx="115">
                  <c:v>2.4500000000000002</c:v>
                </c:pt>
                <c:pt idx="116">
                  <c:v>2.4700000000000002</c:v>
                </c:pt>
                <c:pt idx="117">
                  <c:v>2.5</c:v>
                </c:pt>
                <c:pt idx="118">
                  <c:v>2.52</c:v>
                </c:pt>
                <c:pt idx="119">
                  <c:v>2.54</c:v>
                </c:pt>
                <c:pt idx="120">
                  <c:v>2.56</c:v>
                </c:pt>
                <c:pt idx="121">
                  <c:v>2.58</c:v>
                </c:pt>
                <c:pt idx="122">
                  <c:v>2.6</c:v>
                </c:pt>
                <c:pt idx="123">
                  <c:v>2.62</c:v>
                </c:pt>
                <c:pt idx="124">
                  <c:v>2.65</c:v>
                </c:pt>
                <c:pt idx="125">
                  <c:v>2.67</c:v>
                </c:pt>
                <c:pt idx="126">
                  <c:v>2.69</c:v>
                </c:pt>
                <c:pt idx="127">
                  <c:v>2.71</c:v>
                </c:pt>
                <c:pt idx="128">
                  <c:v>2.73</c:v>
                </c:pt>
                <c:pt idx="129">
                  <c:v>2.75</c:v>
                </c:pt>
                <c:pt idx="130">
                  <c:v>2.77</c:v>
                </c:pt>
                <c:pt idx="131">
                  <c:v>2.79</c:v>
                </c:pt>
                <c:pt idx="132">
                  <c:v>2.82</c:v>
                </c:pt>
                <c:pt idx="133">
                  <c:v>2.84</c:v>
                </c:pt>
                <c:pt idx="134">
                  <c:v>2.86</c:v>
                </c:pt>
                <c:pt idx="135">
                  <c:v>2.88</c:v>
                </c:pt>
                <c:pt idx="136">
                  <c:v>2.9</c:v>
                </c:pt>
                <c:pt idx="137">
                  <c:v>2.92</c:v>
                </c:pt>
                <c:pt idx="138">
                  <c:v>2.94</c:v>
                </c:pt>
                <c:pt idx="139">
                  <c:v>2.97</c:v>
                </c:pt>
                <c:pt idx="140">
                  <c:v>2.99</c:v>
                </c:pt>
                <c:pt idx="141">
                  <c:v>3.01</c:v>
                </c:pt>
                <c:pt idx="142">
                  <c:v>3.03</c:v>
                </c:pt>
                <c:pt idx="143">
                  <c:v>3.05</c:v>
                </c:pt>
                <c:pt idx="144">
                  <c:v>3.07</c:v>
                </c:pt>
                <c:pt idx="145">
                  <c:v>3.09</c:v>
                </c:pt>
                <c:pt idx="146">
                  <c:v>3.11</c:v>
                </c:pt>
                <c:pt idx="147">
                  <c:v>3.14</c:v>
                </c:pt>
                <c:pt idx="148">
                  <c:v>3.16</c:v>
                </c:pt>
                <c:pt idx="149">
                  <c:v>3.18</c:v>
                </c:pt>
                <c:pt idx="150">
                  <c:v>3.2</c:v>
                </c:pt>
                <c:pt idx="151">
                  <c:v>3.22</c:v>
                </c:pt>
                <c:pt idx="152">
                  <c:v>3.24</c:v>
                </c:pt>
                <c:pt idx="153">
                  <c:v>3.26</c:v>
                </c:pt>
                <c:pt idx="154">
                  <c:v>3.29</c:v>
                </c:pt>
                <c:pt idx="155">
                  <c:v>3.31</c:v>
                </c:pt>
                <c:pt idx="156">
                  <c:v>3.33</c:v>
                </c:pt>
                <c:pt idx="157">
                  <c:v>3.35</c:v>
                </c:pt>
                <c:pt idx="158">
                  <c:v>3.37</c:v>
                </c:pt>
                <c:pt idx="159">
                  <c:v>3.39</c:v>
                </c:pt>
                <c:pt idx="160">
                  <c:v>3.41</c:v>
                </c:pt>
                <c:pt idx="161">
                  <c:v>3.43</c:v>
                </c:pt>
                <c:pt idx="162">
                  <c:v>3.46</c:v>
                </c:pt>
                <c:pt idx="163">
                  <c:v>3.48</c:v>
                </c:pt>
                <c:pt idx="164">
                  <c:v>3.5</c:v>
                </c:pt>
                <c:pt idx="165">
                  <c:v>3.52</c:v>
                </c:pt>
                <c:pt idx="166">
                  <c:v>3.54</c:v>
                </c:pt>
                <c:pt idx="167">
                  <c:v>3.56</c:v>
                </c:pt>
                <c:pt idx="168">
                  <c:v>3.58</c:v>
                </c:pt>
                <c:pt idx="169">
                  <c:v>3.61</c:v>
                </c:pt>
                <c:pt idx="170">
                  <c:v>3.63</c:v>
                </c:pt>
                <c:pt idx="171">
                  <c:v>3.65</c:v>
                </c:pt>
                <c:pt idx="172">
                  <c:v>3.67</c:v>
                </c:pt>
                <c:pt idx="173">
                  <c:v>3.69</c:v>
                </c:pt>
                <c:pt idx="174">
                  <c:v>3.71</c:v>
                </c:pt>
                <c:pt idx="175">
                  <c:v>3.73</c:v>
                </c:pt>
                <c:pt idx="176">
                  <c:v>3.75</c:v>
                </c:pt>
                <c:pt idx="177">
                  <c:v>3.78</c:v>
                </c:pt>
                <c:pt idx="178">
                  <c:v>3.8</c:v>
                </c:pt>
                <c:pt idx="179">
                  <c:v>3.82</c:v>
                </c:pt>
                <c:pt idx="180">
                  <c:v>3.84</c:v>
                </c:pt>
                <c:pt idx="181">
                  <c:v>3.86</c:v>
                </c:pt>
                <c:pt idx="182">
                  <c:v>3.88</c:v>
                </c:pt>
                <c:pt idx="183">
                  <c:v>3.9</c:v>
                </c:pt>
                <c:pt idx="184">
                  <c:v>3.93</c:v>
                </c:pt>
                <c:pt idx="185">
                  <c:v>3.95</c:v>
                </c:pt>
                <c:pt idx="186">
                  <c:v>3.97</c:v>
                </c:pt>
                <c:pt idx="187">
                  <c:v>3.99</c:v>
                </c:pt>
                <c:pt idx="188">
                  <c:v>4.01</c:v>
                </c:pt>
                <c:pt idx="189">
                  <c:v>4.03</c:v>
                </c:pt>
                <c:pt idx="190">
                  <c:v>4.05</c:v>
                </c:pt>
                <c:pt idx="191">
                  <c:v>4.07</c:v>
                </c:pt>
                <c:pt idx="192">
                  <c:v>4.0999999999999996</c:v>
                </c:pt>
                <c:pt idx="193">
                  <c:v>4.12</c:v>
                </c:pt>
                <c:pt idx="194">
                  <c:v>4.1399999999999997</c:v>
                </c:pt>
                <c:pt idx="195">
                  <c:v>4.16</c:v>
                </c:pt>
                <c:pt idx="196">
                  <c:v>4.18</c:v>
                </c:pt>
                <c:pt idx="197">
                  <c:v>4.2</c:v>
                </c:pt>
                <c:pt idx="198">
                  <c:v>4.22</c:v>
                </c:pt>
                <c:pt idx="199">
                  <c:v>4.25</c:v>
                </c:pt>
                <c:pt idx="200">
                  <c:v>4.2699999999999996</c:v>
                </c:pt>
                <c:pt idx="201">
                  <c:v>4.29</c:v>
                </c:pt>
                <c:pt idx="202">
                  <c:v>4.3099999999999996</c:v>
                </c:pt>
                <c:pt idx="203">
                  <c:v>4.33</c:v>
                </c:pt>
                <c:pt idx="204">
                  <c:v>4.3499999999999996</c:v>
                </c:pt>
                <c:pt idx="205">
                  <c:v>4.37</c:v>
                </c:pt>
                <c:pt idx="206">
                  <c:v>4.3899999999999997</c:v>
                </c:pt>
                <c:pt idx="207">
                  <c:v>4.42</c:v>
                </c:pt>
                <c:pt idx="208">
                  <c:v>4.4400000000000004</c:v>
                </c:pt>
                <c:pt idx="209">
                  <c:v>4.46</c:v>
                </c:pt>
                <c:pt idx="210">
                  <c:v>4.4800000000000004</c:v>
                </c:pt>
                <c:pt idx="211">
                  <c:v>4.5</c:v>
                </c:pt>
                <c:pt idx="212">
                  <c:v>4.5199999999999996</c:v>
                </c:pt>
                <c:pt idx="213">
                  <c:v>4.54</c:v>
                </c:pt>
                <c:pt idx="214">
                  <c:v>4.57</c:v>
                </c:pt>
                <c:pt idx="215">
                  <c:v>4.59</c:v>
                </c:pt>
                <c:pt idx="216">
                  <c:v>4.6100000000000003</c:v>
                </c:pt>
                <c:pt idx="217">
                  <c:v>4.63</c:v>
                </c:pt>
                <c:pt idx="218">
                  <c:v>4.6500000000000004</c:v>
                </c:pt>
                <c:pt idx="219">
                  <c:v>4.67</c:v>
                </c:pt>
                <c:pt idx="220">
                  <c:v>4.6900000000000004</c:v>
                </c:pt>
                <c:pt idx="221">
                  <c:v>4.71</c:v>
                </c:pt>
                <c:pt idx="222">
                  <c:v>4.74</c:v>
                </c:pt>
                <c:pt idx="223">
                  <c:v>4.76</c:v>
                </c:pt>
                <c:pt idx="224">
                  <c:v>4.78</c:v>
                </c:pt>
                <c:pt idx="225">
                  <c:v>4.8</c:v>
                </c:pt>
                <c:pt idx="226">
                  <c:v>4.82</c:v>
                </c:pt>
                <c:pt idx="227">
                  <c:v>4.84</c:v>
                </c:pt>
                <c:pt idx="228">
                  <c:v>4.8600000000000003</c:v>
                </c:pt>
                <c:pt idx="229">
                  <c:v>4.8899999999999997</c:v>
                </c:pt>
                <c:pt idx="230">
                  <c:v>4.91</c:v>
                </c:pt>
                <c:pt idx="231">
                  <c:v>4.93</c:v>
                </c:pt>
              </c:numCache>
            </c:numRef>
          </c:xVal>
          <c:yVal>
            <c:numRef>
              <c:f>'From speed-time curves'!$M$2:$M$275</c:f>
              <c:numCache>
                <c:formatCode>0.00</c:formatCode>
                <c:ptCount val="274"/>
                <c:pt idx="0">
                  <c:v>0</c:v>
                </c:pt>
                <c:pt idx="1">
                  <c:v>0.9588697671373464</c:v>
                </c:pt>
                <c:pt idx="2">
                  <c:v>1.8744653745375195</c:v>
                </c:pt>
                <c:pt idx="3">
                  <c:v>2.7483465970294882</c:v>
                </c:pt>
                <c:pt idx="4">
                  <c:v>3.9842369196648435</c:v>
                </c:pt>
                <c:pt idx="5">
                  <c:v>4.7603152090470005</c:v>
                </c:pt>
                <c:pt idx="6">
                  <c:v>5.4997353297200764</c:v>
                </c:pt>
                <c:pt idx="7">
                  <c:v>6.2038336908028358</c:v>
                </c:pt>
                <c:pt idx="8">
                  <c:v>6.8739015101270899</c:v>
                </c:pt>
                <c:pt idx="9">
                  <c:v>7.5111863145946911</c:v>
                </c:pt>
                <c:pt idx="10">
                  <c:v>8.1168933903309277</c:v>
                </c:pt>
                <c:pt idx="11">
                  <c:v>8.6921871843530099</c:v>
                </c:pt>
                <c:pt idx="12">
                  <c:v>9.5005533549001768</c:v>
                </c:pt>
                <c:pt idx="13">
                  <c:v>10.004652496934229</c:v>
                </c:pt>
                <c:pt idx="14">
                  <c:v>10.482111470418358</c:v>
                </c:pt>
                <c:pt idx="15">
                  <c:v>10.933927073349919</c:v>
                </c:pt>
                <c:pt idx="16">
                  <c:v>11.361062178347161</c:v>
                </c:pt>
                <c:pt idx="17">
                  <c:v>11.764446857067117</c:v>
                </c:pt>
                <c:pt idx="18">
                  <c:v>12.144979467238093</c:v>
                </c:pt>
                <c:pt idx="19">
                  <c:v>12.674820702468368</c:v>
                </c:pt>
                <c:pt idx="20">
                  <c:v>13.001954722344093</c:v>
                </c:pt>
                <c:pt idx="21">
                  <c:v>13.309146039437875</c:v>
                </c:pt>
                <c:pt idx="22">
                  <c:v>13.597162810630284</c:v>
                </c:pt>
                <c:pt idx="23">
                  <c:v>13.866746843769816</c:v>
                </c:pt>
                <c:pt idx="24">
                  <c:v>14.118614470700665</c:v>
                </c:pt>
                <c:pt idx="25">
                  <c:v>14.353457391402184</c:v>
                </c:pt>
                <c:pt idx="26">
                  <c:v>14.571943490211886</c:v>
                </c:pt>
                <c:pt idx="27">
                  <c:v>14.870408116176923</c:v>
                </c:pt>
                <c:pt idx="28">
                  <c:v>15.050774915407576</c:v>
                </c:pt>
                <c:pt idx="29">
                  <c:v>15.216946101575131</c:v>
                </c:pt>
                <c:pt idx="30">
                  <c:v>15.369491786932288</c:v>
                </c:pt>
                <c:pt idx="31">
                  <c:v>15.508962298655081</c:v>
                </c:pt>
                <c:pt idx="32">
                  <c:v>15.635888835090096</c:v>
                </c:pt>
                <c:pt idx="33">
                  <c:v>15.750784100382473</c:v>
                </c:pt>
                <c:pt idx="34">
                  <c:v>15.901646048991591</c:v>
                </c:pt>
                <c:pt idx="35">
                  <c:v>15.9885903322911</c:v>
                </c:pt>
                <c:pt idx="36">
                  <c:v>16.065160847388256</c:v>
                </c:pt>
                <c:pt idx="37">
                  <c:v>16.131794383797878</c:v>
                </c:pt>
                <c:pt idx="38">
                  <c:v>16.188912371878125</c:v>
                </c:pt>
                <c:pt idx="39">
                  <c:v>16.236921393461266</c:v>
                </c:pt>
                <c:pt idx="40">
                  <c:v>16.276213675712476</c:v>
                </c:pt>
                <c:pt idx="41">
                  <c:v>16.307167568772957</c:v>
                </c:pt>
                <c:pt idx="42">
                  <c:v>16.338758666201535</c:v>
                </c:pt>
                <c:pt idx="43">
                  <c:v>16.350434927770607</c:v>
                </c:pt>
                <c:pt idx="44">
                  <c:v>16.354994278262183</c:v>
                </c:pt>
                <c:pt idx="45">
                  <c:v>16.3527581236436</c:v>
                </c:pt>
                <c:pt idx="46">
                  <c:v>16.3440363531599</c:v>
                </c:pt>
                <c:pt idx="47">
                  <c:v>16.329127723890593</c:v>
                </c:pt>
                <c:pt idx="48">
                  <c:v>16.308320232704304</c:v>
                </c:pt>
                <c:pt idx="49">
                  <c:v>16.266653114012016</c:v>
                </c:pt>
                <c:pt idx="50">
                  <c:v>16.232291054976272</c:v>
                </c:pt>
                <c:pt idx="51">
                  <c:v>16.192958475252816</c:v>
                </c:pt>
                <c:pt idx="52">
                  <c:v>16.148899236200354</c:v>
                </c:pt>
                <c:pt idx="53">
                  <c:v>16.10034827732812</c:v>
                </c:pt>
                <c:pt idx="54">
                  <c:v>16.047531915859437</c:v>
                </c:pt>
                <c:pt idx="55">
                  <c:v>15.990668136488335</c:v>
                </c:pt>
                <c:pt idx="56">
                  <c:v>15.929966871650732</c:v>
                </c:pt>
                <c:pt idx="57">
                  <c:v>15.832159832105217</c:v>
                </c:pt>
                <c:pt idx="58">
                  <c:v>15.762732887333108</c:v>
                </c:pt>
                <c:pt idx="59">
                  <c:v>15.690143643757787</c:v>
                </c:pt>
                <c:pt idx="60">
                  <c:v>15.614569027953573</c:v>
                </c:pt>
                <c:pt idx="61">
                  <c:v>15.536179299561482</c:v>
                </c:pt>
                <c:pt idx="62">
                  <c:v>15.455138277037667</c:v>
                </c:pt>
                <c:pt idx="63">
                  <c:v>15.371603556010822</c:v>
                </c:pt>
                <c:pt idx="64">
                  <c:v>15.241955786407001</c:v>
                </c:pt>
                <c:pt idx="65">
                  <c:v>15.152837349838352</c:v>
                </c:pt>
                <c:pt idx="66">
                  <c:v>15.061730782207462</c:v>
                </c:pt>
                <c:pt idx="67">
                  <c:v>14.968768192270558</c:v>
                </c:pt>
                <c:pt idx="68">
                  <c:v>14.874076545195907</c:v>
                </c:pt>
                <c:pt idx="69">
                  <c:v>14.777777838416528</c:v>
                </c:pt>
                <c:pt idx="70">
                  <c:v>14.679989271718377</c:v>
                </c:pt>
                <c:pt idx="71">
                  <c:v>14.580823411751426</c:v>
                </c:pt>
                <c:pt idx="72">
                  <c:v>14.429727464161251</c:v>
                </c:pt>
                <c:pt idx="73">
                  <c:v>14.327581866837734</c:v>
                </c:pt>
                <c:pt idx="74">
                  <c:v>14.224418724159753</c:v>
                </c:pt>
                <c:pt idx="75">
                  <c:v>14.120331648870375</c:v>
                </c:pt>
                <c:pt idx="76">
                  <c:v>14.015410433512741</c:v>
                </c:pt>
                <c:pt idx="77">
                  <c:v>13.909741182855699</c:v>
                </c:pt>
                <c:pt idx="78">
                  <c:v>13.803406441966283</c:v>
                </c:pt>
                <c:pt idx="79">
                  <c:v>13.642828677949719</c:v>
                </c:pt>
                <c:pt idx="80">
                  <c:v>13.535169092250017</c:v>
                </c:pt>
                <c:pt idx="81">
                  <c:v>13.427106643220567</c:v>
                </c:pt>
                <c:pt idx="82">
                  <c:v>13.318709332388051</c:v>
                </c:pt>
                <c:pt idx="83">
                  <c:v>13.210042234248197</c:v>
                </c:pt>
                <c:pt idx="84">
                  <c:v>13.101167599286901</c:v>
                </c:pt>
                <c:pt idx="85">
                  <c:v>12.99214495360172</c:v>
                </c:pt>
                <c:pt idx="86">
                  <c:v>12.883031195233874</c:v>
                </c:pt>
                <c:pt idx="87">
                  <c:v>12.719307969845907</c:v>
                </c:pt>
                <c:pt idx="88">
                  <c:v>12.6101989442922</c:v>
                </c:pt>
                <c:pt idx="89">
                  <c:v>12.501178570575005</c:v>
                </c:pt>
                <c:pt idx="90">
                  <c:v>12.392293029628519</c:v>
                </c:pt>
                <c:pt idx="91">
                  <c:v>12.283586349949259</c:v>
                </c:pt>
                <c:pt idx="92">
                  <c:v>12.175100484994918</c:v>
                </c:pt>
                <c:pt idx="93">
                  <c:v>12.06687538801352</c:v>
                </c:pt>
                <c:pt idx="94">
                  <c:v>11.905109353119608</c:v>
                </c:pt>
                <c:pt idx="95">
                  <c:v>11.797698491438815</c:v>
                </c:pt>
                <c:pt idx="96">
                  <c:v>11.690673505395365</c:v>
                </c:pt>
                <c:pt idx="97">
                  <c:v>11.584066208494299</c:v>
                </c:pt>
                <c:pt idx="98">
                  <c:v>11.477906783244155</c:v>
                </c:pt>
                <c:pt idx="99">
                  <c:v>11.372223841195286</c:v>
                </c:pt>
                <c:pt idx="100">
                  <c:v>11.267044480970787</c:v>
                </c:pt>
                <c:pt idx="101">
                  <c:v>11.162394344354965</c:v>
                </c:pt>
                <c:pt idx="102">
                  <c:v>11.006464086245577</c:v>
                </c:pt>
                <c:pt idx="103">
                  <c:v>10.903240115194727</c:v>
                </c:pt>
                <c:pt idx="104">
                  <c:v>10.800624407783271</c:v>
                </c:pt>
                <c:pt idx="105">
                  <c:v>10.698636695127783</c:v>
                </c:pt>
                <c:pt idx="106">
                  <c:v>10.597295527984345</c:v>
                </c:pt>
                <c:pt idx="107">
                  <c:v>10.496618321657795</c:v>
                </c:pt>
                <c:pt idx="108">
                  <c:v>10.396621399393956</c:v>
                </c:pt>
                <c:pt idx="109">
                  <c:v>10.247934681396584</c:v>
                </c:pt>
                <c:pt idx="110">
                  <c:v>10.1497030913209</c:v>
                </c:pt>
                <c:pt idx="111">
                  <c:v>10.052200909296754</c:v>
                </c:pt>
                <c:pt idx="112">
                  <c:v>9.955440043027215</c:v>
                </c:pt>
                <c:pt idx="113">
                  <c:v>9.8594315218184221</c:v>
                </c:pt>
                <c:pt idx="114">
                  <c:v>9.7641855312426884</c:v>
                </c:pt>
                <c:pt idx="115">
                  <c:v>9.6697114466174021</c:v>
                </c:pt>
                <c:pt idx="116">
                  <c:v>9.5760178653382528</c:v>
                </c:pt>
                <c:pt idx="117">
                  <c:v>9.4369579138638073</c:v>
                </c:pt>
                <c:pt idx="118">
                  <c:v>9.3452483783047704</c:v>
                </c:pt>
                <c:pt idx="119">
                  <c:v>9.2543437520694383</c:v>
                </c:pt>
                <c:pt idx="120">
                  <c:v>9.1642495031432141</c:v>
                </c:pt>
                <c:pt idx="121">
                  <c:v>9.0749704805506379</c:v>
                </c:pt>
                <c:pt idx="122">
                  <c:v>8.9865109400988921</c:v>
                </c:pt>
                <c:pt idx="123">
                  <c:v>8.8988745692277913</c:v>
                </c:pt>
                <c:pt idx="124">
                  <c:v>8.7689701881837436</c:v>
                </c:pt>
                <c:pt idx="125">
                  <c:v>8.6834043580785067</c:v>
                </c:pt>
                <c:pt idx="126">
                  <c:v>8.5986704665225968</c:v>
                </c:pt>
                <c:pt idx="127">
                  <c:v>8.5147699282986178</c:v>
                </c:pt>
                <c:pt idx="128">
                  <c:v>8.4317037117834541</c:v>
                </c:pt>
                <c:pt idx="129">
                  <c:v>8.349472358661588</c:v>
                </c:pt>
                <c:pt idx="130">
                  <c:v>8.2680760029422515</c:v>
                </c:pt>
                <c:pt idx="131">
                  <c:v>8.1875143893034554</c:v>
                </c:pt>
                <c:pt idx="132">
                  <c:v>8.0682356413622998</c:v>
                </c:pt>
                <c:pt idx="133">
                  <c:v>7.9897573688554218</c:v>
                </c:pt>
                <c:pt idx="134">
                  <c:v>7.9121101286334428</c:v>
                </c:pt>
                <c:pt idx="135">
                  <c:v>7.8352921234273296</c:v>
                </c:pt>
                <c:pt idx="136">
                  <c:v>7.7593012564487154</c:v>
                </c:pt>
                <c:pt idx="137">
                  <c:v>7.6841351458666916</c:v>
                </c:pt>
                <c:pt idx="138">
                  <c:v>7.6097911387610297</c:v>
                </c:pt>
                <c:pt idx="139">
                  <c:v>7.4998101380145368</c:v>
                </c:pt>
                <c:pt idx="140">
                  <c:v>7.4275081240666863</c:v>
                </c:pt>
                <c:pt idx="141">
                  <c:v>7.3560169833137508</c:v>
                </c:pt>
                <c:pt idx="142">
                  <c:v>7.285333002418124</c:v>
                </c:pt>
                <c:pt idx="143">
                  <c:v>7.2154522650836688</c:v>
                </c:pt>
                <c:pt idx="144">
                  <c:v>7.1463706630041077</c:v>
                </c:pt>
                <c:pt idx="145">
                  <c:v>7.0780839064049648</c:v>
                </c:pt>
                <c:pt idx="146">
                  <c:v>7.0105875341926964</c:v>
                </c:pt>
                <c:pt idx="147">
                  <c:v>6.9108147927151018</c:v>
                </c:pt>
                <c:pt idx="148">
                  <c:v>6.8452738270672233</c:v>
                </c:pt>
                <c:pt idx="149">
                  <c:v>6.7805064206084102</c:v>
                </c:pt>
                <c:pt idx="150">
                  <c:v>6.716507457016891</c:v>
                </c:pt>
                <c:pt idx="151">
                  <c:v>6.6532716980158382</c:v>
                </c:pt>
                <c:pt idx="152">
                  <c:v>6.5907937912707926</c:v>
                </c:pt>
                <c:pt idx="153">
                  <c:v>6.5290682779830203</c:v>
                </c:pt>
                <c:pt idx="154">
                  <c:v>6.4378785623554533</c:v>
                </c:pt>
                <c:pt idx="155">
                  <c:v>6.3780095168951414</c:v>
                </c:pt>
                <c:pt idx="156">
                  <c:v>6.318873023541677</c:v>
                </c:pt>
                <c:pt idx="157">
                  <c:v>6.2604632307261552</c:v>
                </c:pt>
                <c:pt idx="158">
                  <c:v>6.2027742171858442</c:v>
                </c:pt>
                <c:pt idx="159">
                  <c:v>6.1457999978170204</c:v>
                </c:pt>
                <c:pt idx="160">
                  <c:v>6.0895345292930765</c:v>
                </c:pt>
                <c:pt idx="161">
                  <c:v>6.0339717154560262</c:v>
                </c:pt>
                <c:pt idx="162">
                  <c:v>5.9519315208326065</c:v>
                </c:pt>
                <c:pt idx="163">
                  <c:v>5.8980983724196561</c:v>
                </c:pt>
                <c:pt idx="164">
                  <c:v>5.8449461988851912</c:v>
                </c:pt>
                <c:pt idx="165">
                  <c:v>5.7924687273542306</c:v>
                </c:pt>
                <c:pt idx="166">
                  <c:v>5.7406596580569307</c:v>
                </c:pt>
                <c:pt idx="167">
                  <c:v>5.689512668425329</c:v>
                </c:pt>
                <c:pt idx="168">
                  <c:v>5.639021417015913</c:v>
                </c:pt>
                <c:pt idx="169">
                  <c:v>5.564500140835908</c:v>
                </c:pt>
                <c:pt idx="170">
                  <c:v>5.5156204007360365</c:v>
                </c:pt>
                <c:pt idx="171">
                  <c:v>5.4673741079175064</c:v>
                </c:pt>
                <c:pt idx="172">
                  <c:v>5.4197548801666526</c:v>
                </c:pt>
                <c:pt idx="173">
                  <c:v>5.3727563351163692</c:v>
                </c:pt>
                <c:pt idx="174">
                  <c:v>5.3263720931758423</c:v>
                </c:pt>
                <c:pt idx="175">
                  <c:v>5.2805957803271015</c:v>
                </c:pt>
                <c:pt idx="176">
                  <c:v>5.2354210307930469</c:v>
                </c:pt>
                <c:pt idx="177">
                  <c:v>5.1687729397097844</c:v>
                </c:pt>
                <c:pt idx="178">
                  <c:v>5.1250743249023447</c:v>
                </c:pt>
                <c:pt idx="179">
                  <c:v>5.0819550937503095</c:v>
                </c:pt>
                <c:pt idx="180">
                  <c:v>5.0394089473567147</c:v>
                </c:pt>
                <c:pt idx="181">
                  <c:v>4.9974296076397291</c:v>
                </c:pt>
                <c:pt idx="182">
                  <c:v>4.9560108192704622</c:v>
                </c:pt>
                <c:pt idx="183">
                  <c:v>4.9151463515131342</c:v>
                </c:pt>
                <c:pt idx="184">
                  <c:v>4.8548754365182916</c:v>
                </c:pt>
                <c:pt idx="185">
                  <c:v>4.8153696877250161</c:v>
                </c:pt>
                <c:pt idx="186">
                  <c:v>4.7763966700391807</c:v>
                </c:pt>
                <c:pt idx="187">
                  <c:v>4.7379502837227063</c:v>
                </c:pt>
                <c:pt idx="188">
                  <c:v>4.7000244621593534</c:v>
                </c:pt>
                <c:pt idx="189">
                  <c:v>4.6626131731418514</c:v>
                </c:pt>
                <c:pt idx="190">
                  <c:v>4.6257104200854053</c:v>
                </c:pt>
                <c:pt idx="191">
                  <c:v>4.5893102431702504</c:v>
                </c:pt>
                <c:pt idx="192">
                  <c:v>4.5356393643266486</c:v>
                </c:pt>
                <c:pt idx="193">
                  <c:v>4.5004698043410913</c:v>
                </c:pt>
                <c:pt idx="194">
                  <c:v>4.4657822655777579</c:v>
                </c:pt>
                <c:pt idx="195">
                  <c:v>4.4315709660292475</c:v>
                </c:pt>
                <c:pt idx="196">
                  <c:v>4.3978301655850638</c:v>
                </c:pt>
                <c:pt idx="197">
                  <c:v>4.3645541667746022</c:v>
                </c:pt>
                <c:pt idx="198">
                  <c:v>4.3317373154572278</c:v>
                </c:pt>
                <c:pt idx="199">
                  <c:v>4.2833606799497295</c:v>
                </c:pt>
                <c:pt idx="200">
                  <c:v>4.2516672504888104</c:v>
                </c:pt>
                <c:pt idx="201">
                  <c:v>4.2204135290452749</c:v>
                </c:pt>
                <c:pt idx="202">
                  <c:v>4.1895940636855</c:v>
                </c:pt>
                <c:pt idx="203">
                  <c:v>4.1592034487441589</c:v>
                </c:pt>
                <c:pt idx="204">
                  <c:v>4.1292363252176827</c:v>
                </c:pt>
                <c:pt idx="205">
                  <c:v>4.0996873811186774</c:v>
                </c:pt>
                <c:pt idx="206">
                  <c:v>4.0705513517928953</c:v>
                </c:pt>
                <c:pt idx="207">
                  <c:v>4.0276101238098914</c:v>
                </c:pt>
                <c:pt idx="208">
                  <c:v>3.9994836616221718</c:v>
                </c:pt>
                <c:pt idx="209">
                  <c:v>3.9717520644179407</c:v>
                </c:pt>
                <c:pt idx="210">
                  <c:v>3.9444102835366031</c:v>
                </c:pt>
                <c:pt idx="211">
                  <c:v>3.9174533187911629</c:v>
                </c:pt>
                <c:pt idx="212">
                  <c:v>3.8908762185771142</c:v>
                </c:pt>
                <c:pt idx="213">
                  <c:v>3.8646740799542214</c:v>
                </c:pt>
                <c:pt idx="214">
                  <c:v>3.8260633197269187</c:v>
                </c:pt>
                <c:pt idx="215">
                  <c:v>3.8007774545149973</c:v>
                </c:pt>
                <c:pt idx="216">
                  <c:v>3.7758497744205091</c:v>
                </c:pt>
                <c:pt idx="217">
                  <c:v>3.7512755958358133</c:v>
                </c:pt>
                <c:pt idx="218">
                  <c:v>3.7270502838336435</c:v>
                </c:pt>
                <c:pt idx="219">
                  <c:v>3.7031692520997277</c:v>
                </c:pt>
                <c:pt idx="220">
                  <c:v>3.6796279628462085</c:v>
                </c:pt>
                <c:pt idx="221">
                  <c:v>3.6564219267067934</c:v>
                </c:pt>
                <c:pt idx="222">
                  <c:v>3.6222317704254681</c:v>
                </c:pt>
                <c:pt idx="223">
                  <c:v>3.599844542712062</c:v>
                </c:pt>
                <c:pt idx="224">
                  <c:v>3.5777772347375092</c:v>
                </c:pt>
                <c:pt idx="225">
                  <c:v>3.5560255732870316</c:v>
                </c:pt>
                <c:pt idx="226">
                  <c:v>3.5345853327010439</c:v>
                </c:pt>
                <c:pt idx="227">
                  <c:v>3.5134523346712583</c:v>
                </c:pt>
                <c:pt idx="228">
                  <c:v>3.4926224480243104</c:v>
                </c:pt>
                <c:pt idx="229">
                  <c:v>3.4619370303308203</c:v>
                </c:pt>
                <c:pt idx="230">
                  <c:v>3.4418471554912</c:v>
                </c:pt>
                <c:pt idx="231">
                  <c:v>3.4220463007213193</c:v>
                </c:pt>
              </c:numCache>
            </c:numRef>
          </c:yVal>
          <c:smooth val="1"/>
          <c:extLst>
            <c:ext xmlns:c16="http://schemas.microsoft.com/office/drawing/2014/chart" uri="{C3380CC4-5D6E-409C-BE32-E72D297353CC}">
              <c16:uniqueId val="{00000002-F183-1245-9D15-A8D18469F876}"/>
            </c:ext>
          </c:extLst>
        </c:ser>
        <c:dLbls>
          <c:showLegendKey val="0"/>
          <c:showVal val="0"/>
          <c:showCatName val="0"/>
          <c:showSerName val="0"/>
          <c:showPercent val="0"/>
          <c:showBubbleSize val="0"/>
        </c:dLbls>
        <c:axId val="-2134594208"/>
        <c:axId val="-2138037408"/>
      </c:scatterChart>
      <c:valAx>
        <c:axId val="-2134614848"/>
        <c:scaling>
          <c:orientation val="minMax"/>
        </c:scaling>
        <c:delete val="0"/>
        <c:axPos val="b"/>
        <c:title>
          <c:tx>
            <c:rich>
              <a:bodyPr/>
              <a:lstStyle/>
              <a:p>
                <a:pPr>
                  <a:defRPr sz="1400"/>
                </a:pPr>
                <a:r>
                  <a:rPr lang="fr-FR" sz="1400"/>
                  <a:t>Time</a:t>
                </a:r>
                <a:r>
                  <a:rPr lang="fr-FR" sz="1400" baseline="0"/>
                  <a:t> (s)</a:t>
                </a:r>
                <a:endParaRPr lang="fr-FR" sz="1400"/>
              </a:p>
            </c:rich>
          </c:tx>
          <c:layout>
            <c:manualLayout>
              <c:xMode val="edge"/>
              <c:yMode val="edge"/>
              <c:x val="0.88142829645599996"/>
              <c:y val="0.94284033823562796"/>
            </c:manualLayout>
          </c:layout>
          <c:overlay val="0"/>
        </c:title>
        <c:numFmt formatCode="General" sourceLinked="1"/>
        <c:majorTickMark val="out"/>
        <c:minorTickMark val="none"/>
        <c:tickLblPos val="nextTo"/>
        <c:txPr>
          <a:bodyPr/>
          <a:lstStyle/>
          <a:p>
            <a:pPr>
              <a:defRPr sz="1400"/>
            </a:pPr>
            <a:endParaRPr lang="fr-FR"/>
          </a:p>
        </c:txPr>
        <c:crossAx val="2119109552"/>
        <c:crosses val="autoZero"/>
        <c:crossBetween val="midCat"/>
      </c:valAx>
      <c:valAx>
        <c:axId val="2119109552"/>
        <c:scaling>
          <c:orientation val="minMax"/>
        </c:scaling>
        <c:delete val="0"/>
        <c:axPos val="l"/>
        <c:majorGridlines>
          <c:spPr>
            <a:ln>
              <a:prstDash val="sysDot"/>
            </a:ln>
          </c:spPr>
        </c:majorGridlines>
        <c:title>
          <c:tx>
            <c:rich>
              <a:bodyPr rot="-5400000" vert="horz"/>
              <a:lstStyle/>
              <a:p>
                <a:pPr>
                  <a:defRPr sz="1400"/>
                </a:pPr>
                <a:r>
                  <a:rPr lang="fr-FR" sz="1400"/>
                  <a:t>FORCE (N/kg) and</a:t>
                </a:r>
                <a:r>
                  <a:rPr lang="fr-FR" sz="1400" baseline="0"/>
                  <a:t> spee</a:t>
                </a:r>
                <a:r>
                  <a:rPr lang="fr-FR" sz="1400"/>
                  <a:t> (m/s)</a:t>
                </a:r>
              </a:p>
            </c:rich>
          </c:tx>
          <c:overlay val="0"/>
        </c:title>
        <c:numFmt formatCode="0" sourceLinked="0"/>
        <c:majorTickMark val="out"/>
        <c:minorTickMark val="none"/>
        <c:tickLblPos val="nextTo"/>
        <c:txPr>
          <a:bodyPr/>
          <a:lstStyle/>
          <a:p>
            <a:pPr>
              <a:defRPr sz="1400"/>
            </a:pPr>
            <a:endParaRPr lang="fr-FR"/>
          </a:p>
        </c:txPr>
        <c:crossAx val="-2134614848"/>
        <c:crosses val="autoZero"/>
        <c:crossBetween val="midCat"/>
      </c:valAx>
      <c:valAx>
        <c:axId val="-2138037408"/>
        <c:scaling>
          <c:orientation val="minMax"/>
        </c:scaling>
        <c:delete val="0"/>
        <c:axPos val="r"/>
        <c:title>
          <c:tx>
            <c:rich>
              <a:bodyPr rot="-5400000" vert="horz"/>
              <a:lstStyle/>
              <a:p>
                <a:pPr>
                  <a:defRPr sz="1400"/>
                </a:pPr>
                <a:r>
                  <a:rPr lang="fr-FR" sz="1400"/>
                  <a:t>Power (W/kg)</a:t>
                </a:r>
              </a:p>
            </c:rich>
          </c:tx>
          <c:overlay val="0"/>
        </c:title>
        <c:numFmt formatCode="0.00" sourceLinked="1"/>
        <c:majorTickMark val="out"/>
        <c:minorTickMark val="none"/>
        <c:tickLblPos val="nextTo"/>
        <c:txPr>
          <a:bodyPr/>
          <a:lstStyle/>
          <a:p>
            <a:pPr>
              <a:defRPr sz="1400"/>
            </a:pPr>
            <a:endParaRPr lang="fr-FR"/>
          </a:p>
        </c:txPr>
        <c:crossAx val="-2134594208"/>
        <c:crosses val="max"/>
        <c:crossBetween val="midCat"/>
      </c:valAx>
      <c:valAx>
        <c:axId val="-2134594208"/>
        <c:scaling>
          <c:orientation val="minMax"/>
        </c:scaling>
        <c:delete val="1"/>
        <c:axPos val="b"/>
        <c:numFmt formatCode="General" sourceLinked="1"/>
        <c:majorTickMark val="out"/>
        <c:minorTickMark val="none"/>
        <c:tickLblPos val="nextTo"/>
        <c:crossAx val="-2138037408"/>
        <c:crosses val="autoZero"/>
        <c:crossBetween val="midCat"/>
      </c:valAx>
    </c:plotArea>
    <c:legend>
      <c:legendPos val="r"/>
      <c:layout>
        <c:manualLayout>
          <c:xMode val="edge"/>
          <c:yMode val="edge"/>
          <c:x val="0.63579906453340596"/>
          <c:y val="0.32032055151119498"/>
          <c:w val="0.21232331375998201"/>
          <c:h val="0.24262597054391499"/>
        </c:manualLayout>
      </c:layout>
      <c:overlay val="0"/>
      <c:txPr>
        <a:bodyPr/>
        <a:lstStyle/>
        <a:p>
          <a:pPr>
            <a:defRPr sz="1600" b="1"/>
          </a:pPr>
          <a:endParaRPr lang="fr-FR"/>
        </a:p>
      </c:txPr>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2601388948199499"/>
          <c:y val="2.0948053646625601E-2"/>
          <c:w val="0.80355291570562104"/>
          <c:h val="0.82900884738847003"/>
        </c:manualLayout>
      </c:layout>
      <c:scatterChart>
        <c:scatterStyle val="smoothMarker"/>
        <c:varyColors val="0"/>
        <c:ser>
          <c:idx val="1"/>
          <c:order val="0"/>
          <c:tx>
            <c:v>RATIO OF FORCES</c:v>
          </c:tx>
          <c:marker>
            <c:symbol val="none"/>
          </c:marker>
          <c:xVal>
            <c:numRef>
              <c:f>'From speed-time curves'!$D$26:$D$299</c:f>
              <c:numCache>
                <c:formatCode>0.00</c:formatCode>
                <c:ptCount val="274"/>
                <c:pt idx="0">
                  <c:v>2.9592838217584179</c:v>
                </c:pt>
                <c:pt idx="1">
                  <c:v>3.0535076494310669</c:v>
                </c:pt>
                <c:pt idx="2">
                  <c:v>3.1463054308336038</c:v>
                </c:pt>
                <c:pt idx="3">
                  <c:v>3.2828753889618083</c:v>
                </c:pt>
                <c:pt idx="4">
                  <c:v>3.3722017659699284</c:v>
                </c:pt>
                <c:pt idx="5">
                  <c:v>3.4601762179936641</c:v>
                </c:pt>
                <c:pt idx="6">
                  <c:v>3.5468192059676764</c:v>
                </c:pt>
                <c:pt idx="7">
                  <c:v>3.6321508811571888</c:v>
                </c:pt>
                <c:pt idx="8">
                  <c:v>3.7161910898447346</c:v>
                </c:pt>
                <c:pt idx="9">
                  <c:v>3.7989593779459638</c:v>
                </c:pt>
                <c:pt idx="10">
                  <c:v>3.9207689887953365</c:v>
                </c:pt>
                <c:pt idx="11">
                  <c:v>4.000441058488212</c:v>
                </c:pt>
                <c:pt idx="12">
                  <c:v>4.0789073179245534</c:v>
                </c:pt>
                <c:pt idx="13">
                  <c:v>4.1561860166412492</c:v>
                </c:pt>
                <c:pt idx="14">
                  <c:v>4.2322951279745196</c:v>
                </c:pt>
                <c:pt idx="15">
                  <c:v>4.3072523532401235</c:v>
                </c:pt>
                <c:pt idx="16">
                  <c:v>4.3810751258502982</c:v>
                </c:pt>
                <c:pt idx="17">
                  <c:v>4.453780615368391</c:v>
                </c:pt>
                <c:pt idx="18">
                  <c:v>4.5607808637483052</c:v>
                </c:pt>
                <c:pt idx="19">
                  <c:v>4.6307665667370568</c:v>
                </c:pt>
                <c:pt idx="20">
                  <c:v>4.6996930594053037</c:v>
                </c:pt>
                <c:pt idx="21">
                  <c:v>4.7675763725486986</c:v>
                </c:pt>
                <c:pt idx="22">
                  <c:v>4.8344322943421343</c:v>
                </c:pt>
                <c:pt idx="23">
                  <c:v>4.9002763740117308</c:v>
                </c:pt>
                <c:pt idx="24">
                  <c:v>4.9651239254512518</c:v>
                </c:pt>
                <c:pt idx="25">
                  <c:v>5.0605596918129008</c:v>
                </c:pt>
                <c:pt idx="26">
                  <c:v>5.1229814085866359</c:v>
                </c:pt>
                <c:pt idx="27">
                  <c:v>5.184458393453613</c:v>
                </c:pt>
                <c:pt idx="28">
                  <c:v>5.2450049446167952</c:v>
                </c:pt>
                <c:pt idx="29">
                  <c:v>5.3046351438806001</c:v>
                </c:pt>
                <c:pt idx="30">
                  <c:v>5.3633628599260241</c:v>
                </c:pt>
                <c:pt idx="31">
                  <c:v>5.421201751536195</c:v>
                </c:pt>
                <c:pt idx="32">
                  <c:v>5.4781652707730988</c:v>
                </c:pt>
                <c:pt idx="33">
                  <c:v>5.5619981525450584</c:v>
                </c:pt>
                <c:pt idx="34">
                  <c:v>5.6168307651157487</c:v>
                </c:pt>
                <c:pt idx="35">
                  <c:v>5.6708335043458185</c:v>
                </c:pt>
                <c:pt idx="36">
                  <c:v>5.7240189300920585</c:v>
                </c:pt>
                <c:pt idx="37">
                  <c:v>5.776399412122009</c:v>
                </c:pt>
                <c:pt idx="38">
                  <c:v>5.8279871329908985</c:v>
                </c:pt>
                <c:pt idx="39">
                  <c:v>5.8787940908750365</c:v>
                </c:pt>
                <c:pt idx="40">
                  <c:v>5.9535663969149759</c:v>
                </c:pt>
                <c:pt idx="41">
                  <c:v>6.0024727544377638</c:v>
                </c:pt>
                <c:pt idx="42">
                  <c:v>6.050638930517569</c:v>
                </c:pt>
                <c:pt idx="43">
                  <c:v>6.0980761275541679</c:v>
                </c:pt>
                <c:pt idx="44">
                  <c:v>6.1447953784027431</c:v>
                </c:pt>
                <c:pt idx="45">
                  <c:v>6.1908075489398868</c:v>
                </c:pt>
                <c:pt idx="46">
                  <c:v>6.2361233405907672</c:v>
                </c:pt>
                <c:pt idx="47">
                  <c:v>6.2807532928180425</c:v>
                </c:pt>
                <c:pt idx="48">
                  <c:v>6.3464349353618799</c:v>
                </c:pt>
                <c:pt idx="49">
                  <c:v>6.389395358318704</c:v>
                </c:pt>
                <c:pt idx="50">
                  <c:v>6.4317055895731414</c:v>
                </c:pt>
                <c:pt idx="51">
                  <c:v>6.4733754695601942</c:v>
                </c:pt>
                <c:pt idx="52">
                  <c:v>6.5144146897831581</c:v>
                </c:pt>
                <c:pt idx="53">
                  <c:v>6.5548327950676537</c:v>
                </c:pt>
                <c:pt idx="54">
                  <c:v>6.5946391857815412</c:v>
                </c:pt>
                <c:pt idx="55">
                  <c:v>6.6532220207466208</c:v>
                </c:pt>
                <c:pt idx="56">
                  <c:v>6.6915393232779925</c:v>
                </c:pt>
                <c:pt idx="57">
                  <c:v>6.7292767061891876</c:v>
                </c:pt>
                <c:pt idx="58">
                  <c:v>6.7664429463706339</c:v>
                </c:pt>
                <c:pt idx="59">
                  <c:v>6.8030466878774476</c:v>
                </c:pt>
                <c:pt idx="60">
                  <c:v>6.8390964439398418</c:v>
                </c:pt>
                <c:pt idx="61">
                  <c:v>6.8746005989431316</c:v>
                </c:pt>
                <c:pt idx="62">
                  <c:v>6.9095674103777478</c:v>
                </c:pt>
                <c:pt idx="63">
                  <c:v>6.961027864510668</c:v>
                </c:pt>
                <c:pt idx="64">
                  <c:v>6.9946866280476021</c:v>
                </c:pt>
                <c:pt idx="65">
                  <c:v>7.0278359774014811</c:v>
                </c:pt>
                <c:pt idx="66">
                  <c:v>7.0604836223864069</c:v>
                </c:pt>
                <c:pt idx="67">
                  <c:v>7.0926371561310173</c:v>
                </c:pt>
                <c:pt idx="68">
                  <c:v>7.1243040568444727</c:v>
                </c:pt>
                <c:pt idx="69">
                  <c:v>7.155491689555725</c:v>
                </c:pt>
                <c:pt idx="70">
                  <c:v>7.2013903482210431</c:v>
                </c:pt>
                <c:pt idx="71">
                  <c:v>7.2314113055699227</c:v>
                </c:pt>
                <c:pt idx="72">
                  <c:v>7.2609779057215835</c:v>
                </c:pt>
                <c:pt idx="73">
                  <c:v>7.2900970252209767</c:v>
                </c:pt>
                <c:pt idx="74">
                  <c:v>7.318775436538834</c:v>
                </c:pt>
                <c:pt idx="75">
                  <c:v>7.3470198096467945</c:v>
                </c:pt>
                <c:pt idx="76">
                  <c:v>7.3748367135687012</c:v>
                </c:pt>
                <c:pt idx="77">
                  <c:v>7.4022326179084024</c:v>
                </c:pt>
                <c:pt idx="78">
                  <c:v>7.442551011861462</c:v>
                </c:pt>
                <c:pt idx="79">
                  <c:v>7.4689220828347134</c:v>
                </c:pt>
                <c:pt idx="80">
                  <c:v>7.4948940364262038</c:v>
                </c:pt>
                <c:pt idx="81">
                  <c:v>7.5204729131446619</c:v>
                </c:pt>
                <c:pt idx="82">
                  <c:v>7.545664662077729</c:v>
                </c:pt>
                <c:pt idx="83">
                  <c:v>7.5704751422755843</c:v>
                </c:pt>
                <c:pt idx="84">
                  <c:v>7.5949101241136328</c:v>
                </c:pt>
                <c:pt idx="85">
                  <c:v>7.630870945547608</c:v>
                </c:pt>
                <c:pt idx="86">
                  <c:v>7.6543918570054368</c:v>
                </c:pt>
                <c:pt idx="87">
                  <c:v>7.6775567872971155</c:v>
                </c:pt>
                <c:pt idx="88">
                  <c:v>7.7003711240791084</c:v>
                </c:pt>
                <c:pt idx="89">
                  <c:v>7.7228401734674916</c:v>
                </c:pt>
                <c:pt idx="90">
                  <c:v>7.7449691612720404</c:v>
                </c:pt>
                <c:pt idx="91">
                  <c:v>7.7667632342116395</c:v>
                </c:pt>
                <c:pt idx="92">
                  <c:v>7.7882274611112976</c:v>
                </c:pt>
                <c:pt idx="93">
                  <c:v>7.8198162396859141</c:v>
                </c:pt>
                <c:pt idx="94">
                  <c:v>7.8404775270060236</c:v>
                </c:pt>
                <c:pt idx="95">
                  <c:v>7.8608261126195034</c:v>
                </c:pt>
                <c:pt idx="96">
                  <c:v>7.8808667291626016</c:v>
                </c:pt>
                <c:pt idx="97">
                  <c:v>7.9006040376446922</c:v>
                </c:pt>
                <c:pt idx="98">
                  <c:v>7.9200426285323262</c:v>
                </c:pt>
                <c:pt idx="99">
                  <c:v>7.9391870228168679</c:v>
                </c:pt>
                <c:pt idx="100">
                  <c:v>7.9673617171502213</c:v>
                </c:pt>
                <c:pt idx="101">
                  <c:v>7.9857899527783465</c:v>
                </c:pt>
                <c:pt idx="102">
                  <c:v>8.0039392831939438</c:v>
                </c:pt>
                <c:pt idx="103">
                  <c:v>8.0218139295345736</c:v>
                </c:pt>
                <c:pt idx="104">
                  <c:v>8.0394180490522817</c:v>
                </c:pt>
                <c:pt idx="105">
                  <c:v>8.0567557360804951</c:v>
                </c:pt>
                <c:pt idx="106">
                  <c:v>8.0738310229862584</c:v>
                </c:pt>
                <c:pt idx="107">
                  <c:v>8.0906478811080866</c:v>
                </c:pt>
                <c:pt idx="108">
                  <c:v>8.1153971539337331</c:v>
                </c:pt>
                <c:pt idx="109">
                  <c:v>8.1315849224986554</c:v>
                </c:pt>
                <c:pt idx="110">
                  <c:v>8.1475276945743289</c:v>
                </c:pt>
                <c:pt idx="111">
                  <c:v>8.1632291781010728</c:v>
                </c:pt>
                <c:pt idx="112">
                  <c:v>8.1786930249007632</c:v>
                </c:pt>
                <c:pt idx="113">
                  <c:v>8.1939228315261694</c:v>
                </c:pt>
                <c:pt idx="114">
                  <c:v>8.2089221400974317</c:v>
                </c:pt>
                <c:pt idx="115">
                  <c:v>8.2309965357625963</c:v>
                </c:pt>
                <c:pt idx="116">
                  <c:v>8.2454347461599511</c:v>
                </c:pt>
                <c:pt idx="117">
                  <c:v>8.2596544390485942</c:v>
                </c:pt>
                <c:pt idx="118">
                  <c:v>8.2736589216182903</c:v>
                </c:pt>
                <c:pt idx="119">
                  <c:v>8.2874514510055821</c:v>
                </c:pt>
                <c:pt idx="120">
                  <c:v>8.3010352350513408</c:v>
                </c:pt>
                <c:pt idx="121">
                  <c:v>8.3144134330468304</c:v>
                </c:pt>
                <c:pt idx="122">
                  <c:v>8.3275891564684965</c:v>
                </c:pt>
                <c:pt idx="123">
                  <c:v>8.3469797924170006</c:v>
                </c:pt>
                <c:pt idx="124">
                  <c:v>8.359662634829073</c:v>
                </c:pt>
                <c:pt idx="125">
                  <c:v>8.372153526642629</c:v>
                </c:pt>
                <c:pt idx="126">
                  <c:v>8.3844553729660909</c:v>
                </c:pt>
                <c:pt idx="127">
                  <c:v>8.3965710349400258</c:v>
                </c:pt>
                <c:pt idx="128">
                  <c:v>8.4085033304025956</c:v>
                </c:pt>
                <c:pt idx="129">
                  <c:v>8.4202550345449154</c:v>
                </c:pt>
                <c:pt idx="130">
                  <c:v>8.4375499495568391</c:v>
                </c:pt>
                <c:pt idx="131">
                  <c:v>8.4488620427862173</c:v>
                </c:pt>
                <c:pt idx="132">
                  <c:v>8.4600029312497149</c:v>
                </c:pt>
                <c:pt idx="133">
                  <c:v>8.4709752060744812</c:v>
                </c:pt>
                <c:pt idx="134">
                  <c:v>8.481781419171817</c:v>
                </c:pt>
                <c:pt idx="135">
                  <c:v>8.492424083830695</c:v>
                </c:pt>
                <c:pt idx="136">
                  <c:v>8.5029056753022925</c:v>
                </c:pt>
                <c:pt idx="137">
                  <c:v>8.5132286313756893</c:v>
                </c:pt>
                <c:pt idx="138">
                  <c:v>8.5284208661187577</c:v>
                </c:pt>
                <c:pt idx="139">
                  <c:v>8.5383576582716909</c:v>
                </c:pt>
                <c:pt idx="140">
                  <c:v>8.5481440603827803</c:v>
                </c:pt>
                <c:pt idx="141">
                  <c:v>8.5577823485552518</c:v>
                </c:pt>
                <c:pt idx="142">
                  <c:v>8.5672747644442655</c:v>
                </c:pt>
                <c:pt idx="143">
                  <c:v>8.5766235157782802</c:v>
                </c:pt>
                <c:pt idx="144">
                  <c:v>8.5858307768725197</c:v>
                </c:pt>
                <c:pt idx="145">
                  <c:v>8.5993810497681746</c:v>
                </c:pt>
                <c:pt idx="146">
                  <c:v>8.6082438831601547</c:v>
                </c:pt>
                <c:pt idx="147">
                  <c:v>8.6169725805186772</c:v>
                </c:pt>
                <c:pt idx="148">
                  <c:v>8.6255691719479621</c:v>
                </c:pt>
                <c:pt idx="149">
                  <c:v>8.6340356568272796</c:v>
                </c:pt>
                <c:pt idx="150">
                  <c:v>8.642374004275954</c:v>
                </c:pt>
                <c:pt idx="151">
                  <c:v>8.6505861536113517</c:v>
                </c:pt>
                <c:pt idx="152">
                  <c:v>8.6586740147999119</c:v>
                </c:pt>
                <c:pt idx="153">
                  <c:v>8.6705768733292228</c:v>
                </c:pt>
                <c:pt idx="154">
                  <c:v>8.6783621816286196</c:v>
                </c:pt>
                <c:pt idx="155">
                  <c:v>8.6860296618781856</c:v>
                </c:pt>
                <c:pt idx="156">
                  <c:v>8.6935810973662413</c:v>
                </c:pt>
                <c:pt idx="157">
                  <c:v>8.7010182443916264</c:v>
                </c:pt>
                <c:pt idx="158">
                  <c:v>8.7083428326721801</c:v>
                </c:pt>
                <c:pt idx="159">
                  <c:v>8.7155565657470451</c:v>
                </c:pt>
                <c:pt idx="160">
                  <c:v>8.7261729749875716</c:v>
                </c:pt>
                <c:pt idx="161">
                  <c:v>8.7331168547931259</c:v>
                </c:pt>
                <c:pt idx="162">
                  <c:v>8.7399556412890416</c:v>
                </c:pt>
                <c:pt idx="163">
                  <c:v>8.7466909250275826</c:v>
                </c:pt>
                <c:pt idx="164">
                  <c:v>8.7533242724885323</c:v>
                </c:pt>
                <c:pt idx="165">
                  <c:v>8.7598572264435202</c:v>
                </c:pt>
                <c:pt idx="166">
                  <c:v>8.7662913063148444</c:v>
                </c:pt>
                <c:pt idx="167">
                  <c:v>8.772628008528855</c:v>
                </c:pt>
                <c:pt idx="168">
                  <c:v>8.7819536965243934</c:v>
                </c:pt>
                <c:pt idx="169">
                  <c:v>8.7880533536756946</c:v>
                </c:pt>
                <c:pt idx="170">
                  <c:v>8.7940606945462356</c:v>
                </c:pt>
                <c:pt idx="171">
                  <c:v>8.7999771163122027</c:v>
                </c:pt>
                <c:pt idx="172">
                  <c:v>8.8058039950039788</c:v>
                </c:pt>
                <c:pt idx="173">
                  <c:v>8.8115426858261898</c:v>
                </c:pt>
                <c:pt idx="174">
                  <c:v>8.817194523472887</c:v>
                </c:pt>
                <c:pt idx="175">
                  <c:v>8.8255123002461122</c:v>
                </c:pt>
                <c:pt idx="176">
                  <c:v>8.8309527124282479</c:v>
                </c:pt>
                <c:pt idx="177">
                  <c:v>8.8363107857828087</c:v>
                </c:pt>
                <c:pt idx="178">
                  <c:v>8.8415877664805453</c:v>
                </c:pt>
                <c:pt idx="179">
                  <c:v>8.8467848818318267</c:v>
                </c:pt>
                <c:pt idx="180">
                  <c:v>8.8519033405720844</c:v>
                </c:pt>
                <c:pt idx="181">
                  <c:v>8.8569443331429536</c:v>
                </c:pt>
                <c:pt idx="182">
                  <c:v>8.8619090319691196</c:v>
                </c:pt>
                <c:pt idx="183">
                  <c:v>8.8692155505147241</c:v>
                </c:pt>
                <c:pt idx="184">
                  <c:v>8.8739945285503534</c:v>
                </c:pt>
                <c:pt idx="185">
                  <c:v>8.8787011783440626</c:v>
                </c:pt>
                <c:pt idx="186">
                  <c:v>8.8833365945597169</c:v>
                </c:pt>
                <c:pt idx="187">
                  <c:v>8.8879018552938103</c:v>
                </c:pt>
                <c:pt idx="188">
                  <c:v>8.8923980223262085</c:v>
                </c:pt>
                <c:pt idx="189">
                  <c:v>8.8968261413670877</c:v>
                </c:pt>
                <c:pt idx="190">
                  <c:v>8.9033429785463767</c:v>
                </c:pt>
                <c:pt idx="191">
                  <c:v>8.9076054493178134</c:v>
                </c:pt>
                <c:pt idx="192">
                  <c:v>8.9118034090128564</c:v>
                </c:pt>
                <c:pt idx="193">
                  <c:v>8.9159378339851738</c:v>
                </c:pt>
                <c:pt idx="194">
                  <c:v>8.9200096858116495</c:v>
                </c:pt>
                <c:pt idx="195">
                  <c:v>8.9240199115160177</c:v>
                </c:pt>
                <c:pt idx="196">
                  <c:v>8.9279694437891237</c:v>
                </c:pt>
                <c:pt idx="197">
                  <c:v>8.9318592012058513</c:v>
                </c:pt>
                <c:pt idx="198">
                  <c:v>8.9375837346968705</c:v>
                </c:pt>
                <c:pt idx="199">
                  <c:v>8.9413279830207557</c:v>
                </c:pt>
                <c:pt idx="200">
                  <c:v>8.9450155633925039</c:v>
                </c:pt>
                <c:pt idx="201">
                  <c:v>8.9486473334627092</c:v>
                </c:pt>
                <c:pt idx="202">
                  <c:v>8.9522241379017107</c:v>
                </c:pt>
                <c:pt idx="203">
                  <c:v>8.9557468085960412</c:v>
                </c:pt>
                <c:pt idx="204">
                  <c:v>8.9592161648419086</c:v>
                </c:pt>
                <c:pt idx="205">
                  <c:v>8.9643219963614644</c:v>
                </c:pt>
                <c:pt idx="206">
                  <c:v>8.9676615699946911</c:v>
                </c:pt>
                <c:pt idx="207">
                  <c:v>8.9709506002925306</c:v>
                </c:pt>
              </c:numCache>
            </c:numRef>
          </c:xVal>
          <c:yVal>
            <c:numRef>
              <c:f>'From speed-time curves'!$O$26:$O$299</c:f>
              <c:numCache>
                <c:formatCode>0%</c:formatCode>
                <c:ptCount val="274"/>
                <c:pt idx="0">
                  <c:v>0.43735631131970409</c:v>
                </c:pt>
                <c:pt idx="1">
                  <c:v>0.43212172285447997</c:v>
                </c:pt>
                <c:pt idx="2">
                  <c:v>0.42692685611771958</c:v>
                </c:pt>
                <c:pt idx="3">
                  <c:v>0.41921059254431003</c:v>
                </c:pt>
                <c:pt idx="4">
                  <c:v>0.41411807665459227</c:v>
                </c:pt>
                <c:pt idx="5">
                  <c:v>0.40906760859309649</c:v>
                </c:pt>
                <c:pt idx="6">
                  <c:v>0.40405975915860293</c:v>
                </c:pt>
                <c:pt idx="7">
                  <c:v>0.399095058822516</c:v>
                </c:pt>
                <c:pt idx="8">
                  <c:v>0.39417399853531526</c:v>
                </c:pt>
                <c:pt idx="9">
                  <c:v>0.38929703056609449</c:v>
                </c:pt>
                <c:pt idx="10">
                  <c:v>0.38206514821232934</c:v>
                </c:pt>
                <c:pt idx="11">
                  <c:v>0.37730014377667964</c:v>
                </c:pt>
                <c:pt idx="12">
                  <c:v>0.37258052274926901</c:v>
                </c:pt>
                <c:pt idx="13">
                  <c:v>0.36790657442174507</c:v>
                </c:pt>
                <c:pt idx="14">
                  <c:v>0.36327855444917062</c:v>
                </c:pt>
                <c:pt idx="15">
                  <c:v>0.35869668581763819</c:v>
                </c:pt>
                <c:pt idx="16">
                  <c:v>0.35416115981979246</c:v>
                </c:pt>
                <c:pt idx="17">
                  <c:v>0.34967213703555955</c:v>
                </c:pt>
                <c:pt idx="18">
                  <c:v>0.34302607473341101</c:v>
                </c:pt>
                <c:pt idx="19">
                  <c:v>0.33865381984197668</c:v>
                </c:pt>
                <c:pt idx="20">
                  <c:v>0.33432840252541207</c:v>
                </c:pt>
                <c:pt idx="21">
                  <c:v>0.33004985731009717</c:v>
                </c:pt>
                <c:pt idx="22">
                  <c:v>0.32581819339086671</c:v>
                </c:pt>
                <c:pt idx="23">
                  <c:v>0.32163339559044907</c:v>
                </c:pt>
                <c:pt idx="24">
                  <c:v>0.31749542530873565</c:v>
                </c:pt>
                <c:pt idx="25">
                  <c:v>0.31137613193924474</c:v>
                </c:pt>
                <c:pt idx="26">
                  <c:v>0.30735491629214357</c:v>
                </c:pt>
                <c:pt idx="27">
                  <c:v>0.30338022202628318</c:v>
                </c:pt>
                <c:pt idx="28">
                  <c:v>0.29945191654551079</c:v>
                </c:pt>
                <c:pt idx="29">
                  <c:v>0.29556984881211718</c:v>
                </c:pt>
                <c:pt idx="30">
                  <c:v>0.29173385020050047</c:v>
                </c:pt>
                <c:pt idx="31">
                  <c:v>0.28794373533281592</c:v>
                </c:pt>
                <c:pt idx="32">
                  <c:v>0.28419930289602291</c:v>
                </c:pt>
                <c:pt idx="33">
                  <c:v>0.27866783136662754</c:v>
                </c:pt>
                <c:pt idx="34">
                  <c:v>0.27503662683510854</c:v>
                </c:pt>
                <c:pt idx="35">
                  <c:v>0.27145028599256227</c:v>
                </c:pt>
                <c:pt idx="36">
                  <c:v>0.26790854540763021</c:v>
                </c:pt>
                <c:pt idx="37">
                  <c:v>0.26441112985684595</c:v>
                </c:pt>
                <c:pt idx="38">
                  <c:v>0.26095775301217922</c:v>
                </c:pt>
                <c:pt idx="39">
                  <c:v>0.25754811810809319</c:v>
                </c:pt>
                <c:pt idx="40">
                  <c:v>0.25251500877562622</c:v>
                </c:pt>
                <c:pt idx="41">
                  <c:v>0.24921336765690394</c:v>
                </c:pt>
                <c:pt idx="42">
                  <c:v>0.24595435675542174</c:v>
                </c:pt>
                <c:pt idx="43">
                  <c:v>0.24273764004505841</c:v>
                </c:pt>
                <c:pt idx="44">
                  <c:v>0.23956287436801363</c:v>
                </c:pt>
                <c:pt idx="45">
                  <c:v>0.23642970997117996</c:v>
                </c:pt>
                <c:pt idx="46">
                  <c:v>0.23333779102320323</c:v>
                </c:pt>
                <c:pt idx="47">
                  <c:v>0.23028675611252389</c:v>
                </c:pt>
                <c:pt idx="48">
                  <c:v>0.22578605828956988</c:v>
                </c:pt>
                <c:pt idx="49">
                  <c:v>0.22283561995219028</c:v>
                </c:pt>
                <c:pt idx="50">
                  <c:v>0.21992476352339876</c:v>
                </c:pt>
                <c:pt idx="51">
                  <c:v>0.2170531081508299</c:v>
                </c:pt>
                <c:pt idx="52">
                  <c:v>0.2142202698164189</c:v>
                </c:pt>
                <c:pt idx="53">
                  <c:v>0.2114258617193939</c:v>
                </c:pt>
                <c:pt idx="54">
                  <c:v>0.2086694946430292</c:v>
                </c:pt>
                <c:pt idx="55">
                  <c:v>0.20460541453161049</c:v>
                </c:pt>
                <c:pt idx="56">
                  <c:v>0.20194243445398097</c:v>
                </c:pt>
                <c:pt idx="57">
                  <c:v>0.19931611904145463</c:v>
                </c:pt>
                <c:pt idx="58">
                  <c:v>0.19672607232958619</c:v>
                </c:pt>
                <c:pt idx="59">
                  <c:v>0.1941718976834875</c:v>
                </c:pt>
                <c:pt idx="60">
                  <c:v>0.19165319806922879</c:v>
                </c:pt>
                <c:pt idx="61">
                  <c:v>0.18916957631214729</c:v>
                </c:pt>
                <c:pt idx="62">
                  <c:v>0.18672063534247887</c:v>
                </c:pt>
                <c:pt idx="63">
                  <c:v>0.18311138266145954</c:v>
                </c:pt>
                <c:pt idx="64">
                  <c:v>0.18074740924223953</c:v>
                </c:pt>
                <c:pt idx="65">
                  <c:v>0.17841673095559984</c:v>
                </c:pt>
                <c:pt idx="66">
                  <c:v>0.17611895392407112</c:v>
                </c:pt>
                <c:pt idx="67">
                  <c:v>0.17385368551754118</c:v>
                </c:pt>
                <c:pt idx="68">
                  <c:v>0.17162053452625117</c:v>
                </c:pt>
                <c:pt idx="69">
                  <c:v>0.16941911132405188</c:v>
                </c:pt>
                <c:pt idx="70">
                  <c:v>0.16617561812977338</c:v>
                </c:pt>
                <c:pt idx="71">
                  <c:v>0.16405182154249887</c:v>
                </c:pt>
                <c:pt idx="72">
                  <c:v>0.16195840366484557</c:v>
                </c:pt>
                <c:pt idx="73">
                  <c:v>0.15989498377396477</c:v>
                </c:pt>
                <c:pt idx="74">
                  <c:v>0.15786118347018865</c:v>
                </c:pt>
                <c:pt idx="75">
                  <c:v>0.15585662678542908</c:v>
                </c:pt>
                <c:pt idx="76">
                  <c:v>0.15388094028434693</c:v>
                </c:pt>
                <c:pt idx="77">
                  <c:v>0.15193375315858987</c:v>
                </c:pt>
                <c:pt idx="78">
                  <c:v>0.14906560435595234</c:v>
                </c:pt>
                <c:pt idx="79">
                  <c:v>0.14718806139482052</c:v>
                </c:pt>
                <c:pt idx="80">
                  <c:v>0.14533774187529475</c:v>
                </c:pt>
                <c:pt idx="81">
                  <c:v>0.14351428780504821</c:v>
                </c:pt>
                <c:pt idx="82">
                  <c:v>0.14171734422564702</c:v>
                </c:pt>
                <c:pt idx="83">
                  <c:v>0.13994655926840419</c:v>
                </c:pt>
                <c:pt idx="84">
                  <c:v>0.13820158420526524</c:v>
                </c:pt>
                <c:pt idx="85">
                  <c:v>0.13563176017217257</c:v>
                </c:pt>
                <c:pt idx="86">
                  <c:v>0.13394980517363816</c:v>
                </c:pt>
                <c:pt idx="87">
                  <c:v>0.13229246487946078</c:v>
                </c:pt>
                <c:pt idx="88">
                  <c:v>0.13065940520205113</c:v>
                </c:pt>
                <c:pt idx="89">
                  <c:v>0.12905029539525589</c:v>
                </c:pt>
                <c:pt idx="90">
                  <c:v>0.12746480807813199</c:v>
                </c:pt>
                <c:pt idx="91">
                  <c:v>0.12590261925526935</c:v>
                </c:pt>
                <c:pt idx="92">
                  <c:v>0.124363408333833</c:v>
                </c:pt>
                <c:pt idx="93">
                  <c:v>0.12209698263058288</c:v>
                </c:pt>
                <c:pt idx="94">
                  <c:v>0.12061383631616239</c:v>
                </c:pt>
                <c:pt idx="95">
                  <c:v>0.11915257279833832</c:v>
                </c:pt>
                <c:pt idx="96">
                  <c:v>0.11771288692689819</c:v>
                </c:pt>
                <c:pt idx="97">
                  <c:v>0.11629447699637499</c:v>
                </c:pt>
                <c:pt idx="98">
                  <c:v>0.11489704474552073</c:v>
                </c:pt>
                <c:pt idx="99">
                  <c:v>0.11352029535459181</c:v>
                </c:pt>
                <c:pt idx="100">
                  <c:v>0.11149331516831244</c:v>
                </c:pt>
                <c:pt idx="101">
                  <c:v>0.11016700562729655</c:v>
                </c:pt>
                <c:pt idx="102">
                  <c:v>0.10886037409263119</c:v>
                </c:pt>
                <c:pt idx="103">
                  <c:v>0.10757314114502176</c:v>
                </c:pt>
                <c:pt idx="104">
                  <c:v>0.10630503075782433</c:v>
                </c:pt>
                <c:pt idx="105">
                  <c:v>0.10505577028285676</c:v>
                </c:pt>
                <c:pt idx="106">
                  <c:v>0.1038250904348178</c:v>
                </c:pt>
                <c:pt idx="107">
                  <c:v>0.10261272527440332</c:v>
                </c:pt>
                <c:pt idx="108">
                  <c:v>0.10082794401587092</c:v>
                </c:pt>
                <c:pt idx="109">
                  <c:v>9.9660223881733179E-2</c:v>
                </c:pt>
                <c:pt idx="110">
                  <c:v>9.8509913725917539E-2</c:v>
                </c:pt>
                <c:pt idx="111">
                  <c:v>9.7376762426285152E-2</c:v>
                </c:pt>
                <c:pt idx="112">
                  <c:v>9.6260522094084616E-2</c:v>
                </c:pt>
                <c:pt idx="113">
                  <c:v>9.5160948050474023E-2</c:v>
                </c:pt>
                <c:pt idx="114">
                  <c:v>9.4077798802282411E-2</c:v>
                </c:pt>
                <c:pt idx="115">
                  <c:v>9.2483350927169569E-2</c:v>
                </c:pt>
                <c:pt idx="116">
                  <c:v>9.1440227814081523E-2</c:v>
                </c:pt>
                <c:pt idx="117">
                  <c:v>9.0412708991708446E-2</c:v>
                </c:pt>
                <c:pt idx="118">
                  <c:v>8.9400566984908572E-2</c:v>
                </c:pt>
                <c:pt idx="119">
                  <c:v>8.8403577359793165E-2</c:v>
                </c:pt>
                <c:pt idx="120">
                  <c:v>8.742151869585818E-2</c:v>
                </c:pt>
                <c:pt idx="121">
                  <c:v>8.6454172557733536E-2</c:v>
                </c:pt>
                <c:pt idx="122">
                  <c:v>8.550132346659027E-2</c:v>
                </c:pt>
                <c:pt idx="123">
                  <c:v>8.4098767630605156E-2</c:v>
                </c:pt>
                <c:pt idx="124">
                  <c:v>8.3181237577877959E-2</c:v>
                </c:pt>
                <c:pt idx="125">
                  <c:v>8.2277473259480483E-2</c:v>
                </c:pt>
                <c:pt idx="126">
                  <c:v>8.1387272139874012E-2</c:v>
                </c:pt>
                <c:pt idx="127">
                  <c:v>8.0510434478307094E-2</c:v>
                </c:pt>
                <c:pt idx="128">
                  <c:v>7.964676329885205E-2</c:v>
                </c:pt>
                <c:pt idx="129">
                  <c:v>7.8796064360343782E-2</c:v>
                </c:pt>
                <c:pt idx="130">
                  <c:v>7.7543920650302717E-2</c:v>
                </c:pt>
                <c:pt idx="131">
                  <c:v>7.6724820183905779E-2</c:v>
                </c:pt>
                <c:pt idx="132">
                  <c:v>7.5918033215199562E-2</c:v>
                </c:pt>
                <c:pt idx="133">
                  <c:v>7.5123377436048189E-2</c:v>
                </c:pt>
                <c:pt idx="134">
                  <c:v>7.434067310706223E-2</c:v>
                </c:pt>
                <c:pt idx="135">
                  <c:v>7.3569743027463996E-2</c:v>
                </c:pt>
                <c:pt idx="136">
                  <c:v>7.2810412505014591E-2</c:v>
                </c:pt>
                <c:pt idx="137">
                  <c:v>7.2062509326020208E-2</c:v>
                </c:pt>
                <c:pt idx="138">
                  <c:v>7.0961710127680405E-2</c:v>
                </c:pt>
                <c:pt idx="139">
                  <c:v>7.0241637868362822E-2</c:v>
                </c:pt>
                <c:pt idx="140">
                  <c:v>6.9532409292452579E-2</c:v>
                </c:pt>
                <c:pt idx="141">
                  <c:v>6.8833862971387674E-2</c:v>
                </c:pt>
                <c:pt idx="142">
                  <c:v>6.8145839792235666E-2</c:v>
                </c:pt>
                <c:pt idx="143">
                  <c:v>6.7468182928547754E-2</c:v>
                </c:pt>
                <c:pt idx="144">
                  <c:v>6.6800737811386054E-2</c:v>
                </c:pt>
                <c:pt idx="145">
                  <c:v>6.5818384518529477E-2</c:v>
                </c:pt>
                <c:pt idx="146">
                  <c:v>6.5175807084230444E-2</c:v>
                </c:pt>
                <c:pt idx="147">
                  <c:v>6.4542917769165695E-2</c:v>
                </c:pt>
                <c:pt idx="148">
                  <c:v>6.391957180975269E-2</c:v>
                </c:pt>
                <c:pt idx="149">
                  <c:v>6.330562654405264E-2</c:v>
                </c:pt>
                <c:pt idx="150">
                  <c:v>6.2700941384123229E-2</c:v>
                </c:pt>
                <c:pt idx="151">
                  <c:v>6.2105377788600237E-2</c:v>
                </c:pt>
                <c:pt idx="152">
                  <c:v>6.1518799235512407E-2</c:v>
                </c:pt>
                <c:pt idx="153">
                  <c:v>6.0655484615342398E-2</c:v>
                </c:pt>
                <c:pt idx="154">
                  <c:v>6.0090784394486493E-2</c:v>
                </c:pt>
                <c:pt idx="155">
                  <c:v>5.9534606905035113E-2</c:v>
                </c:pt>
                <c:pt idx="156">
                  <c:v>5.8986824382347709E-2</c:v>
                </c:pt>
                <c:pt idx="157">
                  <c:v>5.8447310936018008E-2</c:v>
                </c:pt>
                <c:pt idx="158">
                  <c:v>5.7915942524301156E-2</c:v>
                </c:pt>
                <c:pt idx="159">
                  <c:v>5.7392596928799458E-2</c:v>
                </c:pt>
                <c:pt idx="160">
                  <c:v>5.6622358382586668E-2</c:v>
                </c:pt>
                <c:pt idx="161">
                  <c:v>5.6118546862487621E-2</c:v>
                </c:pt>
                <c:pt idx="162">
                  <c:v>5.5622344393725827E-2</c:v>
                </c:pt>
                <c:pt idx="163">
                  <c:v>5.5133636656721136E-2</c:v>
                </c:pt>
                <c:pt idx="164">
                  <c:v>5.4652311020705543E-2</c:v>
                </c:pt>
                <c:pt idx="165">
                  <c:v>5.4178256520123834E-2</c:v>
                </c:pt>
                <c:pt idx="166">
                  <c:v>5.3711363831301061E-2</c:v>
                </c:pt>
                <c:pt idx="167">
                  <c:v>5.3251525249376139E-2</c:v>
                </c:pt>
                <c:pt idx="168">
                  <c:v>5.2574762144679293E-2</c:v>
                </c:pt>
                <c:pt idx="169">
                  <c:v>5.2132098039687394E-2</c:v>
                </c:pt>
                <c:pt idx="170">
                  <c:v>5.1696123495969755E-2</c:v>
                </c:pt>
                <c:pt idx="171">
                  <c:v>5.126673781502069E-2</c:v>
                </c:pt>
                <c:pt idx="172">
                  <c:v>5.0843841795036669E-2</c:v>
                </c:pt>
                <c:pt idx="173">
                  <c:v>5.0427337709573104E-2</c:v>
                </c:pt>
                <c:pt idx="174">
                  <c:v>5.0017129286463347E-2</c:v>
                </c:pt>
                <c:pt idx="175">
                  <c:v>4.9413413945931781E-2</c:v>
                </c:pt>
                <c:pt idx="176">
                  <c:v>4.9018532844507606E-2</c:v>
                </c:pt>
                <c:pt idx="177">
                  <c:v>4.862962160703764E-2</c:v>
                </c:pt>
                <c:pt idx="178">
                  <c:v>4.824659025168946E-2</c:v>
                </c:pt>
                <c:pt idx="179">
                  <c:v>4.7869350139588193E-2</c:v>
                </c:pt>
                <c:pt idx="180">
                  <c:v>4.7497813955405636E-2</c:v>
                </c:pt>
                <c:pt idx="181">
                  <c:v>4.7131895688199886E-2</c:v>
                </c:pt>
                <c:pt idx="182">
                  <c:v>4.67715106125043E-2</c:v>
                </c:pt>
                <c:pt idx="183">
                  <c:v>4.6241125509089674E-2</c:v>
                </c:pt>
                <c:pt idx="184">
                  <c:v>4.5894211006434135E-2</c:v>
                </c:pt>
                <c:pt idx="185">
                  <c:v>4.5552543012019095E-2</c:v>
                </c:pt>
                <c:pt idx="186">
                  <c:v>4.5216042357572046E-2</c:v>
                </c:pt>
                <c:pt idx="187">
                  <c:v>4.4884631060649396E-2</c:v>
                </c:pt>
                <c:pt idx="188">
                  <c:v>4.4558232307295921E-2</c:v>
                </c:pt>
                <c:pt idx="189">
                  <c:v>4.4236770434937817E-2</c:v>
                </c:pt>
                <c:pt idx="190">
                  <c:v>4.3763671554234648E-2</c:v>
                </c:pt>
                <c:pt idx="191">
                  <c:v>4.3454228264892931E-2</c:v>
                </c:pt>
                <c:pt idx="192">
                  <c:v>4.3149465863093518E-2</c:v>
                </c:pt>
                <c:pt idx="193">
                  <c:v>4.2849313661937477E-2</c:v>
                </c:pt>
                <c:pt idx="194">
                  <c:v>4.2553702035897777E-2</c:v>
                </c:pt>
                <c:pt idx="195">
                  <c:v>4.2262562405176916E-2</c:v>
                </c:pt>
                <c:pt idx="196">
                  <c:v>4.1975827220280981E-2</c:v>
                </c:pt>
                <c:pt idx="197">
                  <c:v>4.1693429946808171E-2</c:v>
                </c:pt>
                <c:pt idx="198">
                  <c:v>4.1277824534034363E-2</c:v>
                </c:pt>
                <c:pt idx="199">
                  <c:v>4.1005987477871896E-2</c:v>
                </c:pt>
                <c:pt idx="200">
                  <c:v>4.0738263241904257E-2</c:v>
                </c:pt>
                <c:pt idx="201">
                  <c:v>4.0474589677028466E-2</c:v>
                </c:pt>
                <c:pt idx="202">
                  <c:v>4.0214905569295342E-2</c:v>
                </c:pt>
                <c:pt idx="203">
                  <c:v>3.9959150626033516E-2</c:v>
                </c:pt>
                <c:pt idx="204">
                  <c:v>3.9707265462169829E-2</c:v>
                </c:pt>
                <c:pt idx="205">
                  <c:v>3.9336565844979708E-2</c:v>
                </c:pt>
                <c:pt idx="206">
                  <c:v>3.9094101154866827E-2</c:v>
                </c:pt>
                <c:pt idx="207">
                  <c:v>3.8855305350766152E-2</c:v>
                </c:pt>
              </c:numCache>
            </c:numRef>
          </c:yVal>
          <c:smooth val="1"/>
          <c:extLst>
            <c:ext xmlns:c16="http://schemas.microsoft.com/office/drawing/2014/chart" uri="{C3380CC4-5D6E-409C-BE32-E72D297353CC}">
              <c16:uniqueId val="{00000000-B9AC-F04F-9C75-798948C04AA8}"/>
            </c:ext>
          </c:extLst>
        </c:ser>
        <c:dLbls>
          <c:showLegendKey val="0"/>
          <c:showVal val="0"/>
          <c:showCatName val="0"/>
          <c:showSerName val="0"/>
          <c:showPercent val="0"/>
          <c:showBubbleSize val="0"/>
        </c:dLbls>
        <c:axId val="-2136830272"/>
        <c:axId val="2119110816"/>
      </c:scatterChart>
      <c:valAx>
        <c:axId val="-2136830272"/>
        <c:scaling>
          <c:orientation val="minMax"/>
          <c:min val="2"/>
        </c:scaling>
        <c:delete val="0"/>
        <c:axPos val="b"/>
        <c:title>
          <c:tx>
            <c:rich>
              <a:bodyPr/>
              <a:lstStyle/>
              <a:p>
                <a:pPr>
                  <a:defRPr sz="1400"/>
                </a:pPr>
                <a:r>
                  <a:rPr lang="fr-FR" sz="1400"/>
                  <a:t>Speed (m/s)</a:t>
                </a:r>
              </a:p>
            </c:rich>
          </c:tx>
          <c:layout>
            <c:manualLayout>
              <c:xMode val="edge"/>
              <c:yMode val="edge"/>
              <c:x val="0.88142829645599996"/>
              <c:y val="0.94284033823562796"/>
            </c:manualLayout>
          </c:layout>
          <c:overlay val="0"/>
        </c:title>
        <c:numFmt formatCode="0" sourceLinked="0"/>
        <c:majorTickMark val="out"/>
        <c:minorTickMark val="none"/>
        <c:tickLblPos val="nextTo"/>
        <c:txPr>
          <a:bodyPr/>
          <a:lstStyle/>
          <a:p>
            <a:pPr>
              <a:defRPr sz="1400"/>
            </a:pPr>
            <a:endParaRPr lang="fr-FR"/>
          </a:p>
        </c:txPr>
        <c:crossAx val="2119110816"/>
        <c:crosses val="autoZero"/>
        <c:crossBetween val="midCat"/>
      </c:valAx>
      <c:valAx>
        <c:axId val="2119110816"/>
        <c:scaling>
          <c:orientation val="minMax"/>
        </c:scaling>
        <c:delete val="0"/>
        <c:axPos val="l"/>
        <c:majorGridlines>
          <c:spPr>
            <a:ln>
              <a:prstDash val="sysDot"/>
            </a:ln>
          </c:spPr>
        </c:majorGridlines>
        <c:title>
          <c:tx>
            <c:rich>
              <a:bodyPr rot="-5400000" vert="horz"/>
              <a:lstStyle/>
              <a:p>
                <a:pPr>
                  <a:defRPr sz="1400"/>
                </a:pPr>
                <a:r>
                  <a:rPr lang="fr-FR" sz="1400"/>
                  <a:t>Ratio of Force (%)</a:t>
                </a:r>
              </a:p>
            </c:rich>
          </c:tx>
          <c:layout>
            <c:manualLayout>
              <c:xMode val="edge"/>
              <c:yMode val="edge"/>
              <c:x val="1.33240448665872E-2"/>
              <c:y val="0.26412482325304998"/>
            </c:manualLayout>
          </c:layout>
          <c:overlay val="0"/>
        </c:title>
        <c:numFmt formatCode="0%" sourceLinked="1"/>
        <c:majorTickMark val="out"/>
        <c:minorTickMark val="none"/>
        <c:tickLblPos val="nextTo"/>
        <c:txPr>
          <a:bodyPr/>
          <a:lstStyle/>
          <a:p>
            <a:pPr>
              <a:defRPr sz="1400"/>
            </a:pPr>
            <a:endParaRPr lang="fr-FR"/>
          </a:p>
        </c:txPr>
        <c:crossAx val="-2136830272"/>
        <c:crosses val="autoZero"/>
        <c:crossBetween val="midCat"/>
      </c:valAx>
    </c:plotArea>
    <c:legend>
      <c:legendPos val="r"/>
      <c:layout>
        <c:manualLayout>
          <c:xMode val="edge"/>
          <c:yMode val="edge"/>
          <c:x val="0.73209907857929701"/>
          <c:y val="0.44550993232896102"/>
          <c:w val="0.24666487277150101"/>
          <c:h val="8.9361610099060698E-2"/>
        </c:manualLayout>
      </c:layout>
      <c:overlay val="0"/>
      <c:txPr>
        <a:bodyPr/>
        <a:lstStyle/>
        <a:p>
          <a:pPr>
            <a:defRPr sz="1600" b="1"/>
          </a:pPr>
          <a:endParaRPr lang="fr-FR"/>
        </a:p>
      </c:txPr>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r>
              <a:rPr lang="is-IS" b="1">
                <a:solidFill>
                  <a:srgbClr val="FF0000"/>
                </a:solidFill>
              </a:rPr>
              <a:t>Velocity</a:t>
            </a:r>
            <a:r>
              <a:rPr lang="is-IS" b="1" baseline="0">
                <a:solidFill>
                  <a:srgbClr val="FF0000"/>
                </a:solidFill>
              </a:rPr>
              <a:t> </a:t>
            </a:r>
            <a:r>
              <a:rPr lang="is-IS" b="1">
                <a:solidFill>
                  <a:srgbClr val="FF0000"/>
                </a:solidFill>
              </a:rPr>
              <a:t>(t)</a:t>
            </a:r>
          </a:p>
        </c:rich>
      </c:tx>
      <c:layout>
        <c:manualLayout>
          <c:xMode val="edge"/>
          <c:yMode val="edge"/>
          <c:x val="0.43874918380932298"/>
          <c:y val="2.6237267952540701E-2"/>
        </c:manualLayout>
      </c:layout>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fr-FR"/>
        </a:p>
      </c:txPr>
    </c:title>
    <c:autoTitleDeleted val="0"/>
    <c:plotArea>
      <c:layout>
        <c:manualLayout>
          <c:layoutTarget val="inner"/>
          <c:xMode val="edge"/>
          <c:yMode val="edge"/>
          <c:x val="5.0714877770907198E-2"/>
          <c:y val="1.4410871071098201E-2"/>
          <c:w val="0.91761569997540604"/>
          <c:h val="0.9297149041936859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'FROM SPLIT TIMES'!$F$2:$F$601</c:f>
              <c:numCache>
                <c:formatCode>General</c:formatCode>
                <c:ptCount val="6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pt idx="100">
                  <c:v>1.01</c:v>
                </c:pt>
                <c:pt idx="101">
                  <c:v>1.02</c:v>
                </c:pt>
                <c:pt idx="102">
                  <c:v>1.03</c:v>
                </c:pt>
                <c:pt idx="103">
                  <c:v>1.04</c:v>
                </c:pt>
                <c:pt idx="104">
                  <c:v>1.05</c:v>
                </c:pt>
                <c:pt idx="105">
                  <c:v>1.06</c:v>
                </c:pt>
                <c:pt idx="106">
                  <c:v>1.07</c:v>
                </c:pt>
                <c:pt idx="107">
                  <c:v>1.08</c:v>
                </c:pt>
                <c:pt idx="108">
                  <c:v>1.0900000000000001</c:v>
                </c:pt>
                <c:pt idx="109">
                  <c:v>1.1000000000000001</c:v>
                </c:pt>
                <c:pt idx="110">
                  <c:v>1.1100000000000001</c:v>
                </c:pt>
                <c:pt idx="111">
                  <c:v>1.1200000000000001</c:v>
                </c:pt>
                <c:pt idx="112">
                  <c:v>1.1299999999999999</c:v>
                </c:pt>
                <c:pt idx="113">
                  <c:v>1.1399999999999999</c:v>
                </c:pt>
                <c:pt idx="114">
                  <c:v>1.1499999999999999</c:v>
                </c:pt>
                <c:pt idx="115">
                  <c:v>1.1599999999999999</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c:v>
                </c:pt>
                <c:pt idx="161">
                  <c:v>1.62</c:v>
                </c:pt>
                <c:pt idx="162">
                  <c:v>1.63</c:v>
                </c:pt>
                <c:pt idx="163">
                  <c:v>1.64</c:v>
                </c:pt>
                <c:pt idx="164">
                  <c:v>1.65</c:v>
                </c:pt>
                <c:pt idx="165">
                  <c:v>1.66</c:v>
                </c:pt>
                <c:pt idx="166">
                  <c:v>1.67</c:v>
                </c:pt>
                <c:pt idx="167">
                  <c:v>1.68</c:v>
                </c:pt>
                <c:pt idx="168">
                  <c:v>1.69</c:v>
                </c:pt>
                <c:pt idx="169">
                  <c:v>1.7</c:v>
                </c:pt>
                <c:pt idx="170">
                  <c:v>1.71</c:v>
                </c:pt>
                <c:pt idx="171">
                  <c:v>1.72</c:v>
                </c:pt>
                <c:pt idx="172">
                  <c:v>1.73</c:v>
                </c:pt>
                <c:pt idx="173">
                  <c:v>1.74</c:v>
                </c:pt>
                <c:pt idx="174">
                  <c:v>1.75</c:v>
                </c:pt>
                <c:pt idx="175">
                  <c:v>1.76</c:v>
                </c:pt>
                <c:pt idx="176">
                  <c:v>1.77</c:v>
                </c:pt>
                <c:pt idx="177">
                  <c:v>1.78</c:v>
                </c:pt>
                <c:pt idx="178">
                  <c:v>1.79</c:v>
                </c:pt>
                <c:pt idx="179">
                  <c:v>1.8</c:v>
                </c:pt>
                <c:pt idx="180">
                  <c:v>1.81</c:v>
                </c:pt>
                <c:pt idx="181">
                  <c:v>1.82</c:v>
                </c:pt>
                <c:pt idx="182">
                  <c:v>1.83</c:v>
                </c:pt>
                <c:pt idx="183">
                  <c:v>1.84</c:v>
                </c:pt>
                <c:pt idx="184">
                  <c:v>1.85</c:v>
                </c:pt>
                <c:pt idx="185">
                  <c:v>1.86</c:v>
                </c:pt>
                <c:pt idx="186">
                  <c:v>1.87</c:v>
                </c:pt>
                <c:pt idx="187">
                  <c:v>1.88</c:v>
                </c:pt>
                <c:pt idx="188">
                  <c:v>1.89</c:v>
                </c:pt>
                <c:pt idx="189">
                  <c:v>1.9</c:v>
                </c:pt>
                <c:pt idx="190">
                  <c:v>1.91</c:v>
                </c:pt>
                <c:pt idx="191">
                  <c:v>1.92</c:v>
                </c:pt>
                <c:pt idx="192">
                  <c:v>1.93</c:v>
                </c:pt>
                <c:pt idx="193">
                  <c:v>1.94</c:v>
                </c:pt>
                <c:pt idx="194">
                  <c:v>1.95</c:v>
                </c:pt>
                <c:pt idx="195">
                  <c:v>1.96</c:v>
                </c:pt>
                <c:pt idx="196">
                  <c:v>1.97</c:v>
                </c:pt>
                <c:pt idx="197">
                  <c:v>1.98</c:v>
                </c:pt>
                <c:pt idx="198">
                  <c:v>1.99</c:v>
                </c:pt>
                <c:pt idx="199">
                  <c:v>2</c:v>
                </c:pt>
                <c:pt idx="200">
                  <c:v>2.0099999999999998</c:v>
                </c:pt>
                <c:pt idx="201">
                  <c:v>2.02</c:v>
                </c:pt>
                <c:pt idx="202">
                  <c:v>2.0299999999999998</c:v>
                </c:pt>
                <c:pt idx="203">
                  <c:v>2.04</c:v>
                </c:pt>
                <c:pt idx="204">
                  <c:v>2.0499999999999998</c:v>
                </c:pt>
                <c:pt idx="205">
                  <c:v>2.06</c:v>
                </c:pt>
                <c:pt idx="206">
                  <c:v>2.0699999999999998</c:v>
                </c:pt>
                <c:pt idx="207">
                  <c:v>2.08</c:v>
                </c:pt>
                <c:pt idx="208">
                  <c:v>2.09</c:v>
                </c:pt>
                <c:pt idx="209">
                  <c:v>2.1</c:v>
                </c:pt>
                <c:pt idx="210">
                  <c:v>2.11</c:v>
                </c:pt>
                <c:pt idx="211">
                  <c:v>2.12</c:v>
                </c:pt>
                <c:pt idx="212">
                  <c:v>2.13</c:v>
                </c:pt>
                <c:pt idx="213">
                  <c:v>2.14</c:v>
                </c:pt>
                <c:pt idx="214">
                  <c:v>2.15</c:v>
                </c:pt>
                <c:pt idx="215">
                  <c:v>2.16</c:v>
                </c:pt>
                <c:pt idx="216">
                  <c:v>2.17</c:v>
                </c:pt>
                <c:pt idx="217">
                  <c:v>2.1800000000000002</c:v>
                </c:pt>
                <c:pt idx="218">
                  <c:v>2.19</c:v>
                </c:pt>
                <c:pt idx="219">
                  <c:v>2.2000000000000002</c:v>
                </c:pt>
                <c:pt idx="220">
                  <c:v>2.21</c:v>
                </c:pt>
                <c:pt idx="221">
                  <c:v>2.2200000000000002</c:v>
                </c:pt>
                <c:pt idx="222">
                  <c:v>2.23</c:v>
                </c:pt>
                <c:pt idx="223">
                  <c:v>2.2400000000000002</c:v>
                </c:pt>
                <c:pt idx="224">
                  <c:v>2.25</c:v>
                </c:pt>
                <c:pt idx="225">
                  <c:v>2.2599999999999998</c:v>
                </c:pt>
                <c:pt idx="226">
                  <c:v>2.27</c:v>
                </c:pt>
                <c:pt idx="227">
                  <c:v>2.2799999999999998</c:v>
                </c:pt>
                <c:pt idx="228">
                  <c:v>2.29</c:v>
                </c:pt>
                <c:pt idx="229">
                  <c:v>2.2999999999999998</c:v>
                </c:pt>
                <c:pt idx="230">
                  <c:v>2.31</c:v>
                </c:pt>
                <c:pt idx="231">
                  <c:v>2.3199999999999998</c:v>
                </c:pt>
                <c:pt idx="232">
                  <c:v>2.33</c:v>
                </c:pt>
                <c:pt idx="233">
                  <c:v>2.34</c:v>
                </c:pt>
                <c:pt idx="234">
                  <c:v>2.35</c:v>
                </c:pt>
                <c:pt idx="235">
                  <c:v>2.36</c:v>
                </c:pt>
                <c:pt idx="236">
                  <c:v>2.37</c:v>
                </c:pt>
                <c:pt idx="237">
                  <c:v>2.38</c:v>
                </c:pt>
                <c:pt idx="238">
                  <c:v>2.39</c:v>
                </c:pt>
                <c:pt idx="239">
                  <c:v>2.4</c:v>
                </c:pt>
                <c:pt idx="240">
                  <c:v>2.41</c:v>
                </c:pt>
                <c:pt idx="241">
                  <c:v>2.42</c:v>
                </c:pt>
                <c:pt idx="242">
                  <c:v>2.4300000000000002</c:v>
                </c:pt>
                <c:pt idx="243">
                  <c:v>2.44</c:v>
                </c:pt>
                <c:pt idx="244">
                  <c:v>2.4500000000000002</c:v>
                </c:pt>
                <c:pt idx="245">
                  <c:v>2.46</c:v>
                </c:pt>
                <c:pt idx="246">
                  <c:v>2.4700000000000002</c:v>
                </c:pt>
                <c:pt idx="247">
                  <c:v>2.48</c:v>
                </c:pt>
                <c:pt idx="248">
                  <c:v>2.4900000000000002</c:v>
                </c:pt>
                <c:pt idx="249">
                  <c:v>2.5</c:v>
                </c:pt>
                <c:pt idx="250">
                  <c:v>2.5099999999999998</c:v>
                </c:pt>
                <c:pt idx="251">
                  <c:v>2.52</c:v>
                </c:pt>
                <c:pt idx="252">
                  <c:v>2.5299999999999998</c:v>
                </c:pt>
                <c:pt idx="253">
                  <c:v>2.54</c:v>
                </c:pt>
                <c:pt idx="254">
                  <c:v>2.5499999999999998</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c:v>
                </c:pt>
                <c:pt idx="322">
                  <c:v>3.23</c:v>
                </c:pt>
                <c:pt idx="323">
                  <c:v>3.24</c:v>
                </c:pt>
                <c:pt idx="324">
                  <c:v>3.25</c:v>
                </c:pt>
                <c:pt idx="325">
                  <c:v>3.26</c:v>
                </c:pt>
                <c:pt idx="326">
                  <c:v>3.27</c:v>
                </c:pt>
                <c:pt idx="327">
                  <c:v>3.28</c:v>
                </c:pt>
                <c:pt idx="328">
                  <c:v>3.29</c:v>
                </c:pt>
                <c:pt idx="329">
                  <c:v>3.3</c:v>
                </c:pt>
                <c:pt idx="330">
                  <c:v>3.31</c:v>
                </c:pt>
                <c:pt idx="331">
                  <c:v>3.32</c:v>
                </c:pt>
                <c:pt idx="332">
                  <c:v>3.33</c:v>
                </c:pt>
                <c:pt idx="333">
                  <c:v>3.34</c:v>
                </c:pt>
                <c:pt idx="334">
                  <c:v>3.35</c:v>
                </c:pt>
                <c:pt idx="335">
                  <c:v>3.36</c:v>
                </c:pt>
                <c:pt idx="336">
                  <c:v>3.37</c:v>
                </c:pt>
                <c:pt idx="337">
                  <c:v>3.38</c:v>
                </c:pt>
                <c:pt idx="338">
                  <c:v>3.39</c:v>
                </c:pt>
                <c:pt idx="339">
                  <c:v>3.4</c:v>
                </c:pt>
                <c:pt idx="340">
                  <c:v>3.41</c:v>
                </c:pt>
                <c:pt idx="341">
                  <c:v>3.42</c:v>
                </c:pt>
                <c:pt idx="342">
                  <c:v>3.43</c:v>
                </c:pt>
                <c:pt idx="343">
                  <c:v>3.44</c:v>
                </c:pt>
                <c:pt idx="344">
                  <c:v>3.45</c:v>
                </c:pt>
                <c:pt idx="345">
                  <c:v>3.46</c:v>
                </c:pt>
                <c:pt idx="346">
                  <c:v>3.47</c:v>
                </c:pt>
                <c:pt idx="347">
                  <c:v>3.48</c:v>
                </c:pt>
                <c:pt idx="348">
                  <c:v>3.49</c:v>
                </c:pt>
                <c:pt idx="349">
                  <c:v>3.5</c:v>
                </c:pt>
                <c:pt idx="350">
                  <c:v>3.51</c:v>
                </c:pt>
                <c:pt idx="351">
                  <c:v>3.52</c:v>
                </c:pt>
                <c:pt idx="352">
                  <c:v>3.53</c:v>
                </c:pt>
                <c:pt idx="353">
                  <c:v>3.54</c:v>
                </c:pt>
                <c:pt idx="354">
                  <c:v>3.55</c:v>
                </c:pt>
                <c:pt idx="355">
                  <c:v>3.56</c:v>
                </c:pt>
                <c:pt idx="356">
                  <c:v>3.57</c:v>
                </c:pt>
                <c:pt idx="357">
                  <c:v>3.58</c:v>
                </c:pt>
                <c:pt idx="358">
                  <c:v>3.59</c:v>
                </c:pt>
                <c:pt idx="359">
                  <c:v>3.6</c:v>
                </c:pt>
                <c:pt idx="360">
                  <c:v>3.61</c:v>
                </c:pt>
                <c:pt idx="361">
                  <c:v>3.62</c:v>
                </c:pt>
                <c:pt idx="362">
                  <c:v>3.63</c:v>
                </c:pt>
                <c:pt idx="363">
                  <c:v>3.64</c:v>
                </c:pt>
                <c:pt idx="364">
                  <c:v>3.65</c:v>
                </c:pt>
                <c:pt idx="365">
                  <c:v>3.66</c:v>
                </c:pt>
                <c:pt idx="366">
                  <c:v>3.67</c:v>
                </c:pt>
                <c:pt idx="367">
                  <c:v>3.68</c:v>
                </c:pt>
                <c:pt idx="368">
                  <c:v>3.69</c:v>
                </c:pt>
                <c:pt idx="369">
                  <c:v>3.7</c:v>
                </c:pt>
                <c:pt idx="370">
                  <c:v>3.71</c:v>
                </c:pt>
                <c:pt idx="371">
                  <c:v>3.72</c:v>
                </c:pt>
                <c:pt idx="372">
                  <c:v>3.73</c:v>
                </c:pt>
                <c:pt idx="373">
                  <c:v>3.74</c:v>
                </c:pt>
                <c:pt idx="374">
                  <c:v>3.75</c:v>
                </c:pt>
                <c:pt idx="375">
                  <c:v>3.76</c:v>
                </c:pt>
                <c:pt idx="376">
                  <c:v>3.77</c:v>
                </c:pt>
                <c:pt idx="377">
                  <c:v>3.78</c:v>
                </c:pt>
                <c:pt idx="378">
                  <c:v>3.79</c:v>
                </c:pt>
                <c:pt idx="379">
                  <c:v>3.8</c:v>
                </c:pt>
                <c:pt idx="380">
                  <c:v>3.81</c:v>
                </c:pt>
                <c:pt idx="381">
                  <c:v>3.82</c:v>
                </c:pt>
                <c:pt idx="382">
                  <c:v>3.83</c:v>
                </c:pt>
                <c:pt idx="383">
                  <c:v>3.84</c:v>
                </c:pt>
                <c:pt idx="384">
                  <c:v>3.85</c:v>
                </c:pt>
                <c:pt idx="385">
                  <c:v>3.86</c:v>
                </c:pt>
                <c:pt idx="386">
                  <c:v>3.87</c:v>
                </c:pt>
                <c:pt idx="387">
                  <c:v>3.88</c:v>
                </c:pt>
                <c:pt idx="388">
                  <c:v>3.89</c:v>
                </c:pt>
                <c:pt idx="389">
                  <c:v>3.9</c:v>
                </c:pt>
                <c:pt idx="390">
                  <c:v>3.91</c:v>
                </c:pt>
                <c:pt idx="391">
                  <c:v>3.92</c:v>
                </c:pt>
                <c:pt idx="392">
                  <c:v>3.93</c:v>
                </c:pt>
                <c:pt idx="393">
                  <c:v>3.94</c:v>
                </c:pt>
                <c:pt idx="394">
                  <c:v>3.95</c:v>
                </c:pt>
                <c:pt idx="395">
                  <c:v>3.96</c:v>
                </c:pt>
                <c:pt idx="396">
                  <c:v>3.97</c:v>
                </c:pt>
                <c:pt idx="397">
                  <c:v>3.98</c:v>
                </c:pt>
                <c:pt idx="398">
                  <c:v>3.99</c:v>
                </c:pt>
                <c:pt idx="399">
                  <c:v>4</c:v>
                </c:pt>
                <c:pt idx="400">
                  <c:v>4.01</c:v>
                </c:pt>
                <c:pt idx="401">
                  <c:v>4.0199999999999996</c:v>
                </c:pt>
                <c:pt idx="402">
                  <c:v>4.03</c:v>
                </c:pt>
                <c:pt idx="403">
                  <c:v>4.04</c:v>
                </c:pt>
                <c:pt idx="404">
                  <c:v>4.05</c:v>
                </c:pt>
                <c:pt idx="405">
                  <c:v>4.0599999999999996</c:v>
                </c:pt>
                <c:pt idx="406">
                  <c:v>4.07</c:v>
                </c:pt>
                <c:pt idx="407">
                  <c:v>4.08</c:v>
                </c:pt>
                <c:pt idx="408">
                  <c:v>4.09</c:v>
                </c:pt>
                <c:pt idx="409">
                  <c:v>4.0999999999999996</c:v>
                </c:pt>
                <c:pt idx="410">
                  <c:v>4.1100000000000003</c:v>
                </c:pt>
                <c:pt idx="411">
                  <c:v>4.12</c:v>
                </c:pt>
                <c:pt idx="412">
                  <c:v>4.13</c:v>
                </c:pt>
                <c:pt idx="413">
                  <c:v>4.1399999999999997</c:v>
                </c:pt>
                <c:pt idx="414">
                  <c:v>4.1500000000000004</c:v>
                </c:pt>
                <c:pt idx="415">
                  <c:v>4.16</c:v>
                </c:pt>
                <c:pt idx="416">
                  <c:v>4.17</c:v>
                </c:pt>
                <c:pt idx="417">
                  <c:v>4.18</c:v>
                </c:pt>
                <c:pt idx="418">
                  <c:v>4.1900000000000004</c:v>
                </c:pt>
                <c:pt idx="419">
                  <c:v>4.2</c:v>
                </c:pt>
                <c:pt idx="420">
                  <c:v>4.21</c:v>
                </c:pt>
                <c:pt idx="421">
                  <c:v>4.22</c:v>
                </c:pt>
                <c:pt idx="422">
                  <c:v>4.2300000000000004</c:v>
                </c:pt>
                <c:pt idx="423">
                  <c:v>4.24</c:v>
                </c:pt>
                <c:pt idx="424">
                  <c:v>4.25</c:v>
                </c:pt>
                <c:pt idx="425">
                  <c:v>4.26</c:v>
                </c:pt>
                <c:pt idx="426">
                  <c:v>4.2699999999999996</c:v>
                </c:pt>
                <c:pt idx="427">
                  <c:v>4.28</c:v>
                </c:pt>
                <c:pt idx="428">
                  <c:v>4.29</c:v>
                </c:pt>
                <c:pt idx="429">
                  <c:v>4.3</c:v>
                </c:pt>
                <c:pt idx="430">
                  <c:v>4.3099999999999996</c:v>
                </c:pt>
                <c:pt idx="431">
                  <c:v>4.32</c:v>
                </c:pt>
                <c:pt idx="432">
                  <c:v>4.33</c:v>
                </c:pt>
                <c:pt idx="433">
                  <c:v>4.34</c:v>
                </c:pt>
                <c:pt idx="434">
                  <c:v>4.3499999999999996</c:v>
                </c:pt>
                <c:pt idx="435">
                  <c:v>4.3600000000000003</c:v>
                </c:pt>
                <c:pt idx="436">
                  <c:v>4.37</c:v>
                </c:pt>
                <c:pt idx="437">
                  <c:v>4.38</c:v>
                </c:pt>
                <c:pt idx="438">
                  <c:v>4.3899999999999997</c:v>
                </c:pt>
                <c:pt idx="439">
                  <c:v>4.4000000000000004</c:v>
                </c:pt>
                <c:pt idx="440">
                  <c:v>4.41</c:v>
                </c:pt>
                <c:pt idx="441">
                  <c:v>4.42</c:v>
                </c:pt>
                <c:pt idx="442">
                  <c:v>4.43</c:v>
                </c:pt>
                <c:pt idx="443">
                  <c:v>4.4400000000000004</c:v>
                </c:pt>
                <c:pt idx="444">
                  <c:v>4.45</c:v>
                </c:pt>
                <c:pt idx="445">
                  <c:v>4.46</c:v>
                </c:pt>
                <c:pt idx="446">
                  <c:v>4.47</c:v>
                </c:pt>
                <c:pt idx="447">
                  <c:v>4.4800000000000004</c:v>
                </c:pt>
                <c:pt idx="448">
                  <c:v>4.49</c:v>
                </c:pt>
                <c:pt idx="449">
                  <c:v>4.5</c:v>
                </c:pt>
                <c:pt idx="450">
                  <c:v>4.51</c:v>
                </c:pt>
                <c:pt idx="451">
                  <c:v>4.5199999999999996</c:v>
                </c:pt>
                <c:pt idx="452">
                  <c:v>4.53</c:v>
                </c:pt>
                <c:pt idx="453">
                  <c:v>4.54</c:v>
                </c:pt>
                <c:pt idx="454">
                  <c:v>4.55</c:v>
                </c:pt>
                <c:pt idx="455">
                  <c:v>4.5599999999999996</c:v>
                </c:pt>
                <c:pt idx="456">
                  <c:v>4.57</c:v>
                </c:pt>
                <c:pt idx="457">
                  <c:v>4.58</c:v>
                </c:pt>
                <c:pt idx="458">
                  <c:v>4.59</c:v>
                </c:pt>
                <c:pt idx="459">
                  <c:v>4.5999999999999996</c:v>
                </c:pt>
                <c:pt idx="460">
                  <c:v>4.6100000000000003</c:v>
                </c:pt>
                <c:pt idx="461">
                  <c:v>4.62</c:v>
                </c:pt>
                <c:pt idx="462">
                  <c:v>4.63</c:v>
                </c:pt>
                <c:pt idx="463">
                  <c:v>4.6399999999999997</c:v>
                </c:pt>
                <c:pt idx="464">
                  <c:v>4.6500000000000004</c:v>
                </c:pt>
                <c:pt idx="465">
                  <c:v>4.66</c:v>
                </c:pt>
                <c:pt idx="466">
                  <c:v>4.67</c:v>
                </c:pt>
                <c:pt idx="467">
                  <c:v>4.68</c:v>
                </c:pt>
                <c:pt idx="468">
                  <c:v>4.6900000000000004</c:v>
                </c:pt>
                <c:pt idx="469">
                  <c:v>4.7</c:v>
                </c:pt>
                <c:pt idx="470">
                  <c:v>4.71</c:v>
                </c:pt>
                <c:pt idx="471">
                  <c:v>4.72</c:v>
                </c:pt>
                <c:pt idx="472">
                  <c:v>4.7300000000000004</c:v>
                </c:pt>
                <c:pt idx="473">
                  <c:v>4.74</c:v>
                </c:pt>
                <c:pt idx="474">
                  <c:v>4.75</c:v>
                </c:pt>
                <c:pt idx="475">
                  <c:v>4.76</c:v>
                </c:pt>
                <c:pt idx="476">
                  <c:v>4.7699999999999996</c:v>
                </c:pt>
                <c:pt idx="477">
                  <c:v>4.78</c:v>
                </c:pt>
                <c:pt idx="478">
                  <c:v>4.79</c:v>
                </c:pt>
                <c:pt idx="479">
                  <c:v>4.8</c:v>
                </c:pt>
                <c:pt idx="480">
                  <c:v>4.8099999999999996</c:v>
                </c:pt>
                <c:pt idx="481">
                  <c:v>4.82</c:v>
                </c:pt>
                <c:pt idx="482">
                  <c:v>4.83</c:v>
                </c:pt>
                <c:pt idx="483">
                  <c:v>4.84</c:v>
                </c:pt>
                <c:pt idx="484">
                  <c:v>4.8499999999999996</c:v>
                </c:pt>
                <c:pt idx="485">
                  <c:v>4.8600000000000003</c:v>
                </c:pt>
                <c:pt idx="486">
                  <c:v>4.87</c:v>
                </c:pt>
                <c:pt idx="487">
                  <c:v>4.88</c:v>
                </c:pt>
                <c:pt idx="488">
                  <c:v>4.8899999999999997</c:v>
                </c:pt>
                <c:pt idx="489">
                  <c:v>4.9000000000000004</c:v>
                </c:pt>
                <c:pt idx="490">
                  <c:v>4.91</c:v>
                </c:pt>
                <c:pt idx="491">
                  <c:v>4.92</c:v>
                </c:pt>
                <c:pt idx="492">
                  <c:v>4.93</c:v>
                </c:pt>
                <c:pt idx="493">
                  <c:v>4.9400000000000004</c:v>
                </c:pt>
                <c:pt idx="494">
                  <c:v>4.95</c:v>
                </c:pt>
                <c:pt idx="495">
                  <c:v>4.96</c:v>
                </c:pt>
                <c:pt idx="496">
                  <c:v>4.97</c:v>
                </c:pt>
                <c:pt idx="497">
                  <c:v>4.9800000000000004</c:v>
                </c:pt>
                <c:pt idx="498">
                  <c:v>4.99</c:v>
                </c:pt>
                <c:pt idx="499">
                  <c:v>5</c:v>
                </c:pt>
                <c:pt idx="500">
                  <c:v>5.01</c:v>
                </c:pt>
                <c:pt idx="501">
                  <c:v>5.0199999999999996</c:v>
                </c:pt>
                <c:pt idx="502">
                  <c:v>5.03</c:v>
                </c:pt>
                <c:pt idx="503">
                  <c:v>5.04</c:v>
                </c:pt>
                <c:pt idx="504">
                  <c:v>5.05</c:v>
                </c:pt>
                <c:pt idx="505">
                  <c:v>5.0599999999999996</c:v>
                </c:pt>
                <c:pt idx="506">
                  <c:v>5.07</c:v>
                </c:pt>
                <c:pt idx="507">
                  <c:v>5.08</c:v>
                </c:pt>
                <c:pt idx="508">
                  <c:v>5.09</c:v>
                </c:pt>
                <c:pt idx="509">
                  <c:v>5.0999999999999996</c:v>
                </c:pt>
                <c:pt idx="510">
                  <c:v>5.1100000000000003</c:v>
                </c:pt>
                <c:pt idx="511">
                  <c:v>5.12</c:v>
                </c:pt>
                <c:pt idx="512">
                  <c:v>5.13</c:v>
                </c:pt>
                <c:pt idx="513">
                  <c:v>5.14</c:v>
                </c:pt>
                <c:pt idx="514">
                  <c:v>5.15</c:v>
                </c:pt>
                <c:pt idx="515">
                  <c:v>5.16</c:v>
                </c:pt>
                <c:pt idx="516">
                  <c:v>5.17</c:v>
                </c:pt>
                <c:pt idx="517">
                  <c:v>5.18</c:v>
                </c:pt>
                <c:pt idx="518">
                  <c:v>5.19</c:v>
                </c:pt>
                <c:pt idx="519">
                  <c:v>5.2</c:v>
                </c:pt>
                <c:pt idx="520">
                  <c:v>5.21</c:v>
                </c:pt>
                <c:pt idx="521">
                  <c:v>5.22</c:v>
                </c:pt>
                <c:pt idx="522">
                  <c:v>5.23</c:v>
                </c:pt>
                <c:pt idx="523">
                  <c:v>5.24</c:v>
                </c:pt>
                <c:pt idx="524">
                  <c:v>5.25</c:v>
                </c:pt>
                <c:pt idx="525">
                  <c:v>5.26</c:v>
                </c:pt>
                <c:pt idx="526">
                  <c:v>5.27</c:v>
                </c:pt>
                <c:pt idx="527">
                  <c:v>5.28</c:v>
                </c:pt>
                <c:pt idx="528">
                  <c:v>5.29</c:v>
                </c:pt>
                <c:pt idx="529">
                  <c:v>5.3</c:v>
                </c:pt>
                <c:pt idx="530">
                  <c:v>5.31</c:v>
                </c:pt>
                <c:pt idx="531">
                  <c:v>5.32</c:v>
                </c:pt>
                <c:pt idx="532">
                  <c:v>5.33</c:v>
                </c:pt>
                <c:pt idx="533">
                  <c:v>5.34</c:v>
                </c:pt>
                <c:pt idx="534">
                  <c:v>5.35</c:v>
                </c:pt>
                <c:pt idx="535">
                  <c:v>5.36</c:v>
                </c:pt>
                <c:pt idx="536">
                  <c:v>5.37</c:v>
                </c:pt>
                <c:pt idx="537">
                  <c:v>5.38</c:v>
                </c:pt>
                <c:pt idx="538">
                  <c:v>5.39</c:v>
                </c:pt>
                <c:pt idx="539">
                  <c:v>5.4</c:v>
                </c:pt>
                <c:pt idx="540">
                  <c:v>5.41</c:v>
                </c:pt>
                <c:pt idx="541">
                  <c:v>5.42</c:v>
                </c:pt>
                <c:pt idx="542">
                  <c:v>5.43</c:v>
                </c:pt>
                <c:pt idx="543">
                  <c:v>5.44</c:v>
                </c:pt>
                <c:pt idx="544">
                  <c:v>5.45</c:v>
                </c:pt>
                <c:pt idx="545">
                  <c:v>5.46</c:v>
                </c:pt>
                <c:pt idx="546">
                  <c:v>5.47</c:v>
                </c:pt>
                <c:pt idx="547">
                  <c:v>5.48</c:v>
                </c:pt>
                <c:pt idx="548">
                  <c:v>5.49</c:v>
                </c:pt>
                <c:pt idx="549">
                  <c:v>5.5</c:v>
                </c:pt>
                <c:pt idx="550">
                  <c:v>5.51</c:v>
                </c:pt>
                <c:pt idx="551">
                  <c:v>5.52</c:v>
                </c:pt>
                <c:pt idx="552">
                  <c:v>5.53</c:v>
                </c:pt>
                <c:pt idx="553">
                  <c:v>5.54</c:v>
                </c:pt>
                <c:pt idx="554">
                  <c:v>5.55</c:v>
                </c:pt>
                <c:pt idx="555">
                  <c:v>5.56</c:v>
                </c:pt>
                <c:pt idx="556">
                  <c:v>5.57</c:v>
                </c:pt>
                <c:pt idx="557">
                  <c:v>5.58</c:v>
                </c:pt>
                <c:pt idx="558">
                  <c:v>5.59</c:v>
                </c:pt>
                <c:pt idx="559">
                  <c:v>5.6</c:v>
                </c:pt>
                <c:pt idx="560">
                  <c:v>5.61</c:v>
                </c:pt>
                <c:pt idx="561">
                  <c:v>5.62</c:v>
                </c:pt>
                <c:pt idx="562">
                  <c:v>5.63</c:v>
                </c:pt>
                <c:pt idx="563">
                  <c:v>5.64</c:v>
                </c:pt>
                <c:pt idx="564">
                  <c:v>5.65</c:v>
                </c:pt>
                <c:pt idx="565">
                  <c:v>5.66</c:v>
                </c:pt>
                <c:pt idx="566">
                  <c:v>5.67</c:v>
                </c:pt>
                <c:pt idx="567">
                  <c:v>5.68</c:v>
                </c:pt>
                <c:pt idx="568">
                  <c:v>5.69</c:v>
                </c:pt>
                <c:pt idx="569">
                  <c:v>5.7</c:v>
                </c:pt>
                <c:pt idx="570">
                  <c:v>5.71</c:v>
                </c:pt>
                <c:pt idx="571">
                  <c:v>5.72</c:v>
                </c:pt>
                <c:pt idx="572">
                  <c:v>5.73</c:v>
                </c:pt>
                <c:pt idx="573">
                  <c:v>5.74</c:v>
                </c:pt>
                <c:pt idx="574">
                  <c:v>5.75</c:v>
                </c:pt>
                <c:pt idx="575">
                  <c:v>5.76</c:v>
                </c:pt>
                <c:pt idx="576">
                  <c:v>5.77</c:v>
                </c:pt>
                <c:pt idx="577">
                  <c:v>5.78</c:v>
                </c:pt>
                <c:pt idx="578">
                  <c:v>5.79</c:v>
                </c:pt>
                <c:pt idx="579">
                  <c:v>5.8</c:v>
                </c:pt>
                <c:pt idx="580">
                  <c:v>5.81</c:v>
                </c:pt>
                <c:pt idx="581">
                  <c:v>5.82</c:v>
                </c:pt>
                <c:pt idx="582">
                  <c:v>5.83</c:v>
                </c:pt>
                <c:pt idx="583">
                  <c:v>5.84</c:v>
                </c:pt>
                <c:pt idx="584">
                  <c:v>5.85</c:v>
                </c:pt>
                <c:pt idx="585">
                  <c:v>5.86</c:v>
                </c:pt>
                <c:pt idx="586">
                  <c:v>5.87</c:v>
                </c:pt>
                <c:pt idx="587">
                  <c:v>5.88</c:v>
                </c:pt>
                <c:pt idx="588">
                  <c:v>5.89</c:v>
                </c:pt>
                <c:pt idx="589">
                  <c:v>5.9</c:v>
                </c:pt>
                <c:pt idx="590">
                  <c:v>5.91</c:v>
                </c:pt>
                <c:pt idx="591">
                  <c:v>5.92</c:v>
                </c:pt>
                <c:pt idx="592">
                  <c:v>5.93</c:v>
                </c:pt>
                <c:pt idx="593">
                  <c:v>5.94</c:v>
                </c:pt>
                <c:pt idx="594">
                  <c:v>5.95</c:v>
                </c:pt>
                <c:pt idx="595">
                  <c:v>5.96</c:v>
                </c:pt>
                <c:pt idx="596">
                  <c:v>5.97</c:v>
                </c:pt>
                <c:pt idx="597">
                  <c:v>5.98</c:v>
                </c:pt>
                <c:pt idx="598">
                  <c:v>5.99</c:v>
                </c:pt>
                <c:pt idx="599">
                  <c:v>6</c:v>
                </c:pt>
              </c:numCache>
            </c:numRef>
          </c:xVal>
          <c:yVal>
            <c:numRef>
              <c:f>'FROM SPLIT TIMES'!$H$1:$H$600</c:f>
              <c:numCache>
                <c:formatCode>0.00</c:formatCode>
                <c:ptCount val="600"/>
                <c:pt idx="0" formatCode="General">
                  <c:v>0</c:v>
                </c:pt>
                <c:pt idx="1">
                  <c:v>7.2352128959054379E-2</c:v>
                </c:pt>
                <c:pt idx="2">
                  <c:v>0.14407310576057392</c:v>
                </c:pt>
                <c:pt idx="3">
                  <c:v>0.21516843615887243</c:v>
                </c:pt>
                <c:pt idx="4">
                  <c:v>0.28564357787969702</c:v>
                </c:pt>
                <c:pt idx="5">
                  <c:v>0.35550394103920602</c:v>
                </c:pt>
                <c:pt idx="6">
                  <c:v>0.42475488855927829</c:v>
                </c:pt>
                <c:pt idx="7">
                  <c:v>0.49340173657920544</c:v>
                </c:pt>
                <c:pt idx="8">
                  <c:v>0.561449754863796</c:v>
                </c:pt>
                <c:pt idx="9">
                  <c:v>0.62890416720790887</c:v>
                </c:pt>
                <c:pt idx="10">
                  <c:v>0.69577015183747259</c:v>
                </c:pt>
                <c:pt idx="11">
                  <c:v>0.76205284180699395</c:v>
                </c:pt>
                <c:pt idx="12">
                  <c:v>0.82775732539360192</c:v>
                </c:pt>
                <c:pt idx="13">
                  <c:v>0.89288864648766286</c:v>
                </c:pt>
                <c:pt idx="14">
                  <c:v>0.95745180497997351</c:v>
                </c:pt>
                <c:pt idx="15">
                  <c:v>1.0214517571455881</c:v>
                </c:pt>
                <c:pt idx="16">
                  <c:v>1.0848934160242953</c:v>
                </c:pt>
                <c:pt idx="17">
                  <c:v>1.147781651797767</c:v>
                </c:pt>
                <c:pt idx="18">
                  <c:v>1.2101212921634337</c:v>
                </c:pt>
                <c:pt idx="19">
                  <c:v>1.2719171227050803</c:v>
                </c:pt>
                <c:pt idx="20">
                  <c:v>1.3331738872602243</c:v>
                </c:pt>
                <c:pt idx="21">
                  <c:v>1.3938962882842758</c:v>
                </c:pt>
                <c:pt idx="22">
                  <c:v>1.4540889872115368</c:v>
                </c:pt>
                <c:pt idx="23">
                  <c:v>1.513756604813032</c:v>
                </c:pt>
                <c:pt idx="24">
                  <c:v>1.5729037215512369</c:v>
                </c:pt>
                <c:pt idx="25">
                  <c:v>1.6315348779316992</c:v>
                </c:pt>
                <c:pt idx="26">
                  <c:v>1.6896545748515943</c:v>
                </c:pt>
                <c:pt idx="27">
                  <c:v>1.7472672739452475</c:v>
                </c:pt>
                <c:pt idx="28">
                  <c:v>1.8043773979266353</c:v>
                </c:pt>
                <c:pt idx="29">
                  <c:v>1.860989330928897</c:v>
                </c:pt>
                <c:pt idx="30">
                  <c:v>1.9171074188408965</c:v>
                </c:pt>
                <c:pt idx="31">
                  <c:v>1.9727359696408311</c:v>
                </c:pt>
                <c:pt idx="32">
                  <c:v>2.0278792537269466</c:v>
                </c:pt>
                <c:pt idx="33">
                  <c:v>2.0825415042453526</c:v>
                </c:pt>
                <c:pt idx="34">
                  <c:v>2.1367269174149941</c:v>
                </c:pt>
                <c:pt idx="35">
                  <c:v>2.190439652849772</c:v>
                </c:pt>
                <c:pt idx="36">
                  <c:v>2.2436838338778662</c:v>
                </c:pt>
                <c:pt idx="37">
                  <c:v>2.2964635478582669</c:v>
                </c:pt>
                <c:pt idx="38">
                  <c:v>2.3487828464945451</c:v>
                </c:pt>
                <c:pt idx="39">
                  <c:v>2.400645746145885</c:v>
                </c:pt>
                <c:pt idx="40">
                  <c:v>2.4520562281354108</c:v>
                </c:pt>
                <c:pt idx="41">
                  <c:v>2.5030182390558151</c:v>
                </c:pt>
                <c:pt idx="42">
                  <c:v>2.5535356910723221</c:v>
                </c:pt>
                <c:pt idx="43">
                  <c:v>2.6036124622230137</c:v>
                </c:pt>
                <c:pt idx="44">
                  <c:v>2.6532523967165278</c:v>
                </c:pt>
                <c:pt idx="45">
                  <c:v>2.7024593052271686</c:v>
                </c:pt>
                <c:pt idx="46">
                  <c:v>2.751236965187438</c:v>
                </c:pt>
                <c:pt idx="47">
                  <c:v>2.7995891210780082</c:v>
                </c:pt>
                <c:pt idx="48">
                  <c:v>2.8475194847151819</c:v>
                </c:pt>
                <c:pt idx="49">
                  <c:v>2.8950317355358259</c:v>
                </c:pt>
                <c:pt idx="50">
                  <c:v>2.9421295208798326</c:v>
                </c:pt>
                <c:pt idx="51">
                  <c:v>2.9888164562701123</c:v>
                </c:pt>
                <c:pt idx="52">
                  <c:v>3.0350961256901403</c:v>
                </c:pt>
                <c:pt idx="53">
                  <c:v>3.0809720818590915</c:v>
                </c:pt>
                <c:pt idx="54">
                  <c:v>3.1264478465045653</c:v>
                </c:pt>
                <c:pt idx="55">
                  <c:v>3.1715269106329371</c:v>
                </c:pt>
                <c:pt idx="56">
                  <c:v>3.2162127347973501</c:v>
                </c:pt>
                <c:pt idx="57">
                  <c:v>3.260508749363368</c:v>
                </c:pt>
                <c:pt idx="58">
                  <c:v>3.304418354772312</c:v>
                </c:pt>
                <c:pt idx="59">
                  <c:v>3.3479449218023047</c:v>
                </c:pt>
                <c:pt idx="60">
                  <c:v>3.3910917918270211</c:v>
                </c:pt>
                <c:pt idx="61">
                  <c:v>3.4338622770722056</c:v>
                </c:pt>
                <c:pt idx="62">
                  <c:v>3.4762596608699332</c:v>
                </c:pt>
                <c:pt idx="63">
                  <c:v>3.5182871979106576</c:v>
                </c:pt>
                <c:pt idx="64">
                  <c:v>3.5599481144930665</c:v>
                </c:pt>
                <c:pt idx="65">
                  <c:v>3.6012456087717482</c:v>
                </c:pt>
                <c:pt idx="66">
                  <c:v>3.6421828510027066</c:v>
                </c:pt>
                <c:pt idx="67">
                  <c:v>3.6827629837867235</c:v>
                </c:pt>
                <c:pt idx="68">
                  <c:v>3.7229891223106111</c:v>
                </c:pt>
                <c:pt idx="69">
                  <c:v>3.7628643545863496</c:v>
                </c:pt>
                <c:pt idx="70">
                  <c:v>3.8023917416881448</c:v>
                </c:pt>
                <c:pt idx="71">
                  <c:v>3.8415743179874116</c:v>
                </c:pt>
                <c:pt idx="72">
                  <c:v>3.8804150913857161</c:v>
                </c:pt>
                <c:pt idx="73">
                  <c:v>3.9189170435456777</c:v>
                </c:pt>
                <c:pt idx="74">
                  <c:v>3.9570831301198637</c:v>
                </c:pt>
                <c:pt idx="75">
                  <c:v>3.9949162809776788</c:v>
                </c:pt>
                <c:pt idx="76">
                  <c:v>4.0324194004302845</c:v>
                </c:pt>
                <c:pt idx="77">
                  <c:v>4.0695953674535517</c:v>
                </c:pt>
                <c:pt idx="78">
                  <c:v>4.1064470359090688</c:v>
                </c:pt>
                <c:pt idx="79">
                  <c:v>4.1429772347632197</c:v>
                </c:pt>
                <c:pt idx="80">
                  <c:v>4.1791887683043578</c:v>
                </c:pt>
                <c:pt idx="81">
                  <c:v>4.2150844163580752</c:v>
                </c:pt>
                <c:pt idx="82">
                  <c:v>4.2506669345006047</c:v>
                </c:pt>
                <c:pt idx="83">
                  <c:v>4.2859390542703544</c:v>
                </c:pt>
                <c:pt idx="84">
                  <c:v>4.3209034833775917</c:v>
                </c:pt>
                <c:pt idx="85">
                  <c:v>4.3555629059123158</c:v>
                </c:pt>
                <c:pt idx="86">
                  <c:v>4.3899199825502926</c:v>
                </c:pt>
                <c:pt idx="87">
                  <c:v>4.4239773507573137</c:v>
                </c:pt>
                <c:pt idx="88">
                  <c:v>4.4577376249916618</c:v>
                </c:pt>
                <c:pt idx="89">
                  <c:v>4.4912033969048135</c:v>
                </c:pt>
                <c:pt idx="90">
                  <c:v>4.5243772355403911</c:v>
                </c:pt>
                <c:pt idx="91">
                  <c:v>4.5572616875313763</c:v>
                </c:pt>
                <c:pt idx="92">
                  <c:v>4.5898592772956102</c:v>
                </c:pt>
                <c:pt idx="93">
                  <c:v>4.6221725072295792</c:v>
                </c:pt>
                <c:pt idx="94">
                  <c:v>4.6542038579005167</c:v>
                </c:pt>
                <c:pt idx="95">
                  <c:v>4.6859557882368277</c:v>
                </c:pt>
                <c:pt idx="96">
                  <c:v>4.7174307357168512</c:v>
                </c:pt>
                <c:pt idx="97">
                  <c:v>4.7486311165559734</c:v>
                </c:pt>
                <c:pt idx="98">
                  <c:v>4.7795593258921176</c:v>
                </c:pt>
                <c:pt idx="99">
                  <c:v>4.8102177379696043</c:v>
                </c:pt>
                <c:pt idx="100">
                  <c:v>4.8406087063214178</c:v>
                </c:pt>
                <c:pt idx="101">
                  <c:v>4.8707345639498723</c:v>
                </c:pt>
                <c:pt idx="102">
                  <c:v>4.9005976235057149</c:v>
                </c:pt>
                <c:pt idx="103">
                  <c:v>4.9302001774656583</c:v>
                </c:pt>
                <c:pt idx="104">
                  <c:v>4.9595444983083565</c:v>
                </c:pt>
                <c:pt idx="105">
                  <c:v>4.9886328386888668</c:v>
                </c:pt>
                <c:pt idx="106">
                  <c:v>5.0174674316115704</c:v>
                </c:pt>
                <c:pt idx="107">
                  <c:v>5.0460504906015959</c:v>
                </c:pt>
                <c:pt idx="108">
                  <c:v>5.0743842098747383</c:v>
                </c:pt>
                <c:pt idx="109">
                  <c:v>5.1024707645059086</c:v>
                </c:pt>
                <c:pt idx="110">
                  <c:v>5.1303123105960955</c:v>
                </c:pt>
                <c:pt idx="111">
                  <c:v>5.1579109854378942</c:v>
                </c:pt>
                <c:pt idx="112">
                  <c:v>5.1852689076795686</c:v>
                </c:pt>
                <c:pt idx="113">
                  <c:v>5.2123881774876937</c:v>
                </c:pt>
                <c:pt idx="114">
                  <c:v>5.2392708767083818</c:v>
                </c:pt>
                <c:pt idx="115">
                  <c:v>5.2659190690270963</c:v>
                </c:pt>
                <c:pt idx="116">
                  <c:v>5.2923348001270689</c:v>
                </c:pt>
                <c:pt idx="117">
                  <c:v>5.3185200978463456</c:v>
                </c:pt>
                <c:pt idx="118">
                  <c:v>5.3444769723334531</c:v>
                </c:pt>
                <c:pt idx="119">
                  <c:v>5.3702074162017093</c:v>
                </c:pt>
                <c:pt idx="120">
                  <c:v>5.3957134046821915</c:v>
                </c:pt>
                <c:pt idx="121">
                  <c:v>5.4209968957753674</c:v>
                </c:pt>
                <c:pt idx="122">
                  <c:v>5.4460598304014018</c:v>
                </c:pt>
                <c:pt idx="123">
                  <c:v>5.4709041325491521</c:v>
                </c:pt>
                <c:pt idx="124">
                  <c:v>5.4955317094238723</c:v>
                </c:pt>
                <c:pt idx="125">
                  <c:v>5.5199444515936165</c:v>
                </c:pt>
                <c:pt idx="126">
                  <c:v>5.5441442331343733</c:v>
                </c:pt>
                <c:pt idx="127">
                  <c:v>5.5681329117739287</c:v>
                </c:pt>
                <c:pt idx="128">
                  <c:v>5.591912329034483</c:v>
                </c:pt>
                <c:pt idx="129">
                  <c:v>5.6154843103740077</c:v>
                </c:pt>
                <c:pt idx="130">
                  <c:v>5.6388506653263937</c:v>
                </c:pt>
                <c:pt idx="131">
                  <c:v>5.6620131876403459</c:v>
                </c:pt>
                <c:pt idx="132">
                  <c:v>5.6849736554170978</c:v>
                </c:pt>
                <c:pt idx="133">
                  <c:v>5.7077338312468981</c:v>
                </c:pt>
                <c:pt idx="134">
                  <c:v>5.7302954623443245</c:v>
                </c:pt>
                <c:pt idx="135">
                  <c:v>5.7526602806824121</c:v>
                </c:pt>
                <c:pt idx="136">
                  <c:v>5.7748300031256008</c:v>
                </c:pt>
                <c:pt idx="137">
                  <c:v>5.7968063315615472</c:v>
                </c:pt>
                <c:pt idx="138">
                  <c:v>5.8185909530317614</c:v>
                </c:pt>
                <c:pt idx="139">
                  <c:v>5.8401855398611175</c:v>
                </c:pt>
                <c:pt idx="140">
                  <c:v>5.8615917497862364</c:v>
                </c:pt>
                <c:pt idx="141">
                  <c:v>5.8828112260827359</c:v>
                </c:pt>
                <c:pt idx="142">
                  <c:v>5.903845597691384</c:v>
                </c:pt>
                <c:pt idx="143">
                  <c:v>5.9246964793431482</c:v>
                </c:pt>
                <c:pt idx="144">
                  <c:v>5.9453654716831501</c:v>
                </c:pt>
                <c:pt idx="145">
                  <c:v>5.965854161393537</c:v>
                </c:pt>
                <c:pt idx="146">
                  <c:v>5.9861641213152943</c:v>
                </c:pt>
                <c:pt idx="147">
                  <c:v>6.0062969105689819</c:v>
                </c:pt>
                <c:pt idx="148">
                  <c:v>6.0262540746744193</c:v>
                </c:pt>
                <c:pt idx="149">
                  <c:v>6.0460371456693327</c:v>
                </c:pt>
                <c:pt idx="150">
                  <c:v>6.0656476422269687</c:v>
                </c:pt>
                <c:pt idx="151">
                  <c:v>6.0850870697726638</c:v>
                </c:pt>
                <c:pt idx="152">
                  <c:v>6.1043569205994288</c:v>
                </c:pt>
                <c:pt idx="153">
                  <c:v>6.1234586739824861</c:v>
                </c:pt>
                <c:pt idx="154">
                  <c:v>6.1423937962928479</c:v>
                </c:pt>
                <c:pt idx="155">
                  <c:v>6.1611637411098679</c:v>
                </c:pt>
                <c:pt idx="156">
                  <c:v>6.1797699493328357</c:v>
                </c:pt>
                <c:pt idx="157">
                  <c:v>6.1982138492915926</c:v>
                </c:pt>
                <c:pt idx="158">
                  <c:v>6.2164968568561685</c:v>
                </c:pt>
                <c:pt idx="159">
                  <c:v>6.2346203755454805</c:v>
                </c:pt>
                <c:pt idx="160">
                  <c:v>6.2525857966350751</c:v>
                </c:pt>
                <c:pt idx="161">
                  <c:v>6.2703944992639302</c:v>
                </c:pt>
                <c:pt idx="162">
                  <c:v>6.2880478505403259</c:v>
                </c:pt>
                <c:pt idx="163">
                  <c:v>6.3055472056467936</c:v>
                </c:pt>
                <c:pt idx="164">
                  <c:v>6.3228939079441497</c:v>
                </c:pt>
                <c:pt idx="165">
                  <c:v>6.3400892890746157</c:v>
                </c:pt>
                <c:pt idx="166">
                  <c:v>6.3571346690640471</c:v>
                </c:pt>
                <c:pt idx="167">
                  <c:v>6.3740313564232665</c:v>
                </c:pt>
                <c:pt idx="168">
                  <c:v>6.3907806482485139</c:v>
                </c:pt>
                <c:pt idx="169">
                  <c:v>6.4073838303210193</c:v>
                </c:pt>
                <c:pt idx="170">
                  <c:v>6.4238421772057031</c:v>
                </c:pt>
                <c:pt idx="171">
                  <c:v>6.4401569523490281</c:v>
                </c:pt>
                <c:pt idx="172">
                  <c:v>6.4563294081759821</c:v>
                </c:pt>
                <c:pt idx="173">
                  <c:v>6.4723607861862273</c:v>
                </c:pt>
                <c:pt idx="174">
                  <c:v>6.4882523170494029</c:v>
                </c:pt>
                <c:pt idx="175">
                  <c:v>6.5040052206995966</c:v>
                </c:pt>
                <c:pt idx="176">
                  <c:v>6.5196207064290013</c:v>
                </c:pt>
                <c:pt idx="177">
                  <c:v>6.5350999729807411</c:v>
                </c:pt>
                <c:pt idx="178">
                  <c:v>6.5504442086408998</c:v>
                </c:pt>
                <c:pt idx="179">
                  <c:v>6.5656545913297375</c:v>
                </c:pt>
                <c:pt idx="180">
                  <c:v>6.5807322886921149</c:v>
                </c:pt>
                <c:pt idx="181">
                  <c:v>6.5956784581871331</c:v>
                </c:pt>
                <c:pt idx="182">
                  <c:v>6.610494247176983</c:v>
                </c:pt>
                <c:pt idx="183">
                  <c:v>6.6251807930150282</c:v>
                </c:pt>
                <c:pt idx="184">
                  <c:v>6.6397392231331116</c:v>
                </c:pt>
                <c:pt idx="185">
                  <c:v>6.6541706551281044</c:v>
                </c:pt>
                <c:pt idx="186">
                  <c:v>6.6684761968477044</c:v>
                </c:pt>
                <c:pt idx="187">
                  <c:v>6.6826569464754755</c:v>
                </c:pt>
                <c:pt idx="188">
                  <c:v>6.6967139926151553</c:v>
                </c:pt>
                <c:pt idx="189">
                  <c:v>6.7106484143742247</c:v>
                </c:pt>
                <c:pt idx="190">
                  <c:v>6.7244612814467377</c:v>
                </c:pt>
                <c:pt idx="191">
                  <c:v>6.7381536541954485</c:v>
                </c:pt>
                <c:pt idx="192">
                  <c:v>6.751726583733209</c:v>
                </c:pt>
                <c:pt idx="193">
                  <c:v>6.7651811120036509</c:v>
                </c:pt>
                <c:pt idx="194">
                  <c:v>6.7785182718611843</c:v>
                </c:pt>
                <c:pt idx="195">
                  <c:v>6.7917390871502779</c:v>
                </c:pt>
                <c:pt idx="196">
                  <c:v>6.8048445727840576</c:v>
                </c:pt>
                <c:pt idx="197">
                  <c:v>6.8178357348222187</c:v>
                </c:pt>
                <c:pt idx="198">
                  <c:v>6.8307135705482551</c:v>
                </c:pt>
                <c:pt idx="199">
                  <c:v>6.8434790685460207</c:v>
                </c:pt>
                <c:pt idx="200">
                  <c:v>6.8561332087756153</c:v>
                </c:pt>
                <c:pt idx="201">
                  <c:v>6.8686769626486148</c:v>
                </c:pt>
                <c:pt idx="202">
                  <c:v>6.881111293102645</c:v>
                </c:pt>
                <c:pt idx="203">
                  <c:v>6.8934371546752971</c:v>
                </c:pt>
                <c:pt idx="204">
                  <c:v>6.9056554935774059</c:v>
                </c:pt>
                <c:pt idx="205">
                  <c:v>6.9177672477656929</c:v>
                </c:pt>
                <c:pt idx="206">
                  <c:v>6.9297733470147618</c:v>
                </c:pt>
                <c:pt idx="207">
                  <c:v>6.9416747129884779</c:v>
                </c:pt>
                <c:pt idx="208">
                  <c:v>6.9534722593107201</c:v>
                </c:pt>
                <c:pt idx="209">
                  <c:v>6.9651668916355165</c:v>
                </c:pt>
                <c:pt idx="210">
                  <c:v>6.9767595077165687</c:v>
                </c:pt>
                <c:pt idx="211">
                  <c:v>6.9882509974761664</c:v>
                </c:pt>
                <c:pt idx="212">
                  <c:v>6.9996422430735068</c:v>
                </c:pt>
                <c:pt idx="213">
                  <c:v>7.0109341189724121</c:v>
                </c:pt>
                <c:pt idx="214">
                  <c:v>7.0221274920084618</c:v>
                </c:pt>
                <c:pt idx="215">
                  <c:v>7.0332232214555326</c:v>
                </c:pt>
                <c:pt idx="216">
                  <c:v>7.044222159091766</c:v>
                </c:pt>
                <c:pt idx="217">
                  <c:v>7.0551251492649518</c:v>
                </c:pt>
                <c:pt idx="218">
                  <c:v>7.0659330289573496</c:v>
                </c:pt>
                <c:pt idx="219">
                  <c:v>7.0766466278499367</c:v>
                </c:pt>
                <c:pt idx="220">
                  <c:v>7.0872667683861037</c:v>
                </c:pt>
                <c:pt idx="221">
                  <c:v>7.0977942658347883</c:v>
                </c:pt>
                <c:pt idx="222">
                  <c:v>7.1082299283530599</c:v>
                </c:pt>
                <c:pt idx="223">
                  <c:v>7.1185745570481611</c:v>
                </c:pt>
                <c:pt idx="224">
                  <c:v>7.1288289460390022</c:v>
                </c:pt>
                <c:pt idx="225">
                  <c:v>7.1389938825171271</c:v>
                </c:pt>
                <c:pt idx="226">
                  <c:v>7.1490701468071398</c:v>
                </c:pt>
                <c:pt idx="227">
                  <c:v>7.1590585124266095</c:v>
                </c:pt>
                <c:pt idx="228">
                  <c:v>7.1689597461454468</c:v>
                </c:pt>
                <c:pt idx="229">
                  <c:v>7.1787746080447699</c:v>
                </c:pt>
                <c:pt idx="230">
                  <c:v>7.1885038515752528</c:v>
                </c:pt>
                <c:pt idx="231">
                  <c:v>7.1981482236149619</c:v>
                </c:pt>
                <c:pt idx="232">
                  <c:v>7.2077084645266911</c:v>
                </c:pt>
                <c:pt idx="233">
                  <c:v>7.2171853082148054</c:v>
                </c:pt>
                <c:pt idx="234">
                  <c:v>7.2265794821815641</c:v>
                </c:pt>
                <c:pt idx="235">
                  <c:v>7.2358917075829865</c:v>
                </c:pt>
                <c:pt idx="236">
                  <c:v>7.2451226992841962</c:v>
                </c:pt>
                <c:pt idx="237">
                  <c:v>7.2542731659143103</c:v>
                </c:pt>
                <c:pt idx="238">
                  <c:v>7.2633438099208307</c:v>
                </c:pt>
                <c:pt idx="239">
                  <c:v>7.2723353276235754</c:v>
                </c:pt>
                <c:pt idx="240">
                  <c:v>7.2812484092681222</c:v>
                </c:pt>
                <c:pt idx="241">
                  <c:v>7.2900837390788116</c:v>
                </c:pt>
                <c:pt idx="242">
                  <c:v>7.2988419953112542</c:v>
                </c:pt>
                <c:pt idx="243">
                  <c:v>7.3075238503044133</c:v>
                </c:pt>
                <c:pt idx="244">
                  <c:v>7.3161299705322076</c:v>
                </c:pt>
                <c:pt idx="245">
                  <c:v>7.3246610166546784</c:v>
                </c:pt>
                <c:pt idx="246">
                  <c:v>7.3331176435687091</c:v>
                </c:pt>
                <c:pt idx="247">
                  <c:v>7.3415005004582907</c:v>
                </c:pt>
                <c:pt idx="248">
                  <c:v>7.3498102308443629</c:v>
                </c:pt>
                <c:pt idx="249">
                  <c:v>7.3580474726342171</c:v>
                </c:pt>
                <c:pt idx="250">
                  <c:v>7.36621285817046</c:v>
                </c:pt>
                <c:pt idx="251">
                  <c:v>7.3743070142795597</c:v>
                </c:pt>
                <c:pt idx="252">
                  <c:v>7.3823305623199662</c:v>
                </c:pt>
                <c:pt idx="253">
                  <c:v>7.3902841182298076</c:v>
                </c:pt>
                <c:pt idx="254">
                  <c:v>7.3981682925741747</c:v>
                </c:pt>
                <c:pt idx="255">
                  <c:v>7.4059836905919916</c:v>
                </c:pt>
                <c:pt idx="256">
                  <c:v>7.4137309122424808</c:v>
                </c:pt>
                <c:pt idx="257">
                  <c:v>7.4214105522512144</c:v>
                </c:pt>
                <c:pt idx="258">
                  <c:v>7.429023200155771</c:v>
                </c:pt>
                <c:pt idx="259">
                  <c:v>7.4365694403509961</c:v>
                </c:pt>
                <c:pt idx="260">
                  <c:v>7.4440498521338556</c:v>
                </c:pt>
                <c:pt idx="261">
                  <c:v>7.4514650097479187</c:v>
                </c:pt>
                <c:pt idx="262">
                  <c:v>7.4588154824274282</c:v>
                </c:pt>
                <c:pt idx="263">
                  <c:v>7.4661018344410026</c:v>
                </c:pt>
                <c:pt idx="264">
                  <c:v>7.4733246251349588</c:v>
                </c:pt>
                <c:pt idx="265">
                  <c:v>7.480484408976241</c:v>
                </c:pt>
                <c:pt idx="266">
                  <c:v>7.4875817355949943</c:v>
                </c:pt>
                <c:pt idx="267">
                  <c:v>7.49461714982675</c:v>
                </c:pt>
                <c:pt idx="268">
                  <c:v>7.5015911917542573</c:v>
                </c:pt>
                <c:pt idx="269">
                  <c:v>7.5085043967489398</c:v>
                </c:pt>
                <c:pt idx="270">
                  <c:v>7.5153572955119916</c:v>
                </c:pt>
                <c:pt idx="271">
                  <c:v>7.5221504141151252</c:v>
                </c:pt>
                <c:pt idx="272">
                  <c:v>7.528884274040947</c:v>
                </c:pt>
                <c:pt idx="273">
                  <c:v>7.5355593922229964</c:v>
                </c:pt>
                <c:pt idx="274">
                  <c:v>7.5421762810854256</c:v>
                </c:pt>
                <c:pt idx="275">
                  <c:v>7.5487354485823372</c:v>
                </c:pt>
                <c:pt idx="276">
                  <c:v>7.5552373982367751</c:v>
                </c:pt>
                <c:pt idx="277">
                  <c:v>7.5616826291793862</c:v>
                </c:pt>
                <c:pt idx="278">
                  <c:v>7.5680716361867262</c:v>
                </c:pt>
                <c:pt idx="279">
                  <c:v>7.5744049097192514</c:v>
                </c:pt>
                <c:pt idx="280">
                  <c:v>7.5806829359589631</c:v>
                </c:pt>
                <c:pt idx="281">
                  <c:v>7.5869061968467317</c:v>
                </c:pt>
                <c:pt idx="282">
                  <c:v>7.5930751701192962</c:v>
                </c:pt>
                <c:pt idx="283">
                  <c:v>7.5991903293459311</c:v>
                </c:pt>
                <c:pt idx="284">
                  <c:v>7.6052521439648118</c:v>
                </c:pt>
                <c:pt idx="285">
                  <c:v>7.6112610793190427</c:v>
                </c:pt>
                <c:pt idx="286">
                  <c:v>7.617217596692381</c:v>
                </c:pt>
                <c:pt idx="287">
                  <c:v>7.6231221533446503</c:v>
                </c:pt>
                <c:pt idx="288">
                  <c:v>7.6289752025468411</c:v>
                </c:pt>
                <c:pt idx="289">
                  <c:v>7.6347771936159106</c:v>
                </c:pt>
                <c:pt idx="290">
                  <c:v>7.6405285719492664</c:v>
                </c:pt>
                <c:pt idx="291">
                  <c:v>7.6462297790589684</c:v>
                </c:pt>
                <c:pt idx="292">
                  <c:v>7.6518812526056132</c:v>
                </c:pt>
                <c:pt idx="293">
                  <c:v>7.6574834264319396</c:v>
                </c:pt>
                <c:pt idx="294">
                  <c:v>7.6630367305961249</c:v>
                </c:pt>
                <c:pt idx="295">
                  <c:v>7.6685415914048063</c:v>
                </c:pt>
                <c:pt idx="296">
                  <c:v>7.6739984314458018</c:v>
                </c:pt>
                <c:pt idx="297">
                  <c:v>7.6794076696205531</c:v>
                </c:pt>
                <c:pt idx="298">
                  <c:v>7.6847697211762824</c:v>
                </c:pt>
                <c:pt idx="299">
                  <c:v>7.6900849977378698</c:v>
                </c:pt>
                <c:pt idx="300">
                  <c:v>7.6953539073394523</c:v>
                </c:pt>
                <c:pt idx="301">
                  <c:v>7.7005768544557451</c:v>
                </c:pt>
                <c:pt idx="302">
                  <c:v>7.7057542400330963</c:v>
                </c:pt>
                <c:pt idx="303">
                  <c:v>7.7108864615202606</c:v>
                </c:pt>
                <c:pt idx="304">
                  <c:v>7.7159739128989129</c:v>
                </c:pt>
                <c:pt idx="305">
                  <c:v>7.7210169847138923</c:v>
                </c:pt>
                <c:pt idx="306">
                  <c:v>7.7260160641031845</c:v>
                </c:pt>
                <c:pt idx="307">
                  <c:v>7.7309715348276349</c:v>
                </c:pt>
                <c:pt idx="308">
                  <c:v>7.735883777300419</c:v>
                </c:pt>
                <c:pt idx="309">
                  <c:v>7.7407531686162336</c:v>
                </c:pt>
                <c:pt idx="310">
                  <c:v>7.745580082580255</c:v>
                </c:pt>
                <c:pt idx="311">
                  <c:v>7.7503648897368258</c:v>
                </c:pt>
                <c:pt idx="312">
                  <c:v>7.75510795739791</c:v>
                </c:pt>
                <c:pt idx="313">
                  <c:v>7.7598096496712801</c:v>
                </c:pt>
                <c:pt idx="314">
                  <c:v>7.7644703274884739</c:v>
                </c:pt>
                <c:pt idx="315">
                  <c:v>7.7690903486325027</c:v>
                </c:pt>
                <c:pt idx="316">
                  <c:v>7.7736700677653134</c:v>
                </c:pt>
                <c:pt idx="317">
                  <c:v>7.7782098364550185</c:v>
                </c:pt>
                <c:pt idx="318">
                  <c:v>7.7827100032028822</c:v>
                </c:pt>
                <c:pt idx="319">
                  <c:v>7.7871709134700717</c:v>
                </c:pt>
                <c:pt idx="320">
                  <c:v>7.7915929097041818</c:v>
                </c:pt>
                <c:pt idx="321">
                  <c:v>7.7959763313655186</c:v>
                </c:pt>
                <c:pt idx="322">
                  <c:v>7.8003215149531639</c:v>
                </c:pt>
                <c:pt idx="323">
                  <c:v>7.8046287940308012</c:v>
                </c:pt>
                <c:pt idx="324">
                  <c:v>7.8088984992523258</c:v>
                </c:pt>
                <c:pt idx="325">
                  <c:v>7.8131309583872266</c:v>
                </c:pt>
                <c:pt idx="326">
                  <c:v>7.8173264963457481</c:v>
                </c:pt>
                <c:pt idx="327">
                  <c:v>7.8214854352038348</c:v>
                </c:pt>
                <c:pt idx="328">
                  <c:v>7.8256080942278494</c:v>
                </c:pt>
                <c:pt idx="329">
                  <c:v>7.8296947898990901</c:v>
                </c:pt>
                <c:pt idx="330">
                  <c:v>7.8337458359380774</c:v>
                </c:pt>
                <c:pt idx="331">
                  <c:v>7.8377615433286447</c:v>
                </c:pt>
                <c:pt idx="332">
                  <c:v>7.8417422203418043</c:v>
                </c:pt>
                <c:pt idx="333">
                  <c:v>7.845688172559421</c:v>
                </c:pt>
                <c:pt idx="334">
                  <c:v>7.8495997028976605</c:v>
                </c:pt>
                <c:pt idx="335">
                  <c:v>7.8534771116302498</c:v>
                </c:pt>
                <c:pt idx="336">
                  <c:v>7.8573206964115281</c:v>
                </c:pt>
                <c:pt idx="337">
                  <c:v>7.8611307522992933</c:v>
                </c:pt>
                <c:pt idx="338">
                  <c:v>7.8649075717774517</c:v>
                </c:pt>
                <c:pt idx="339">
                  <c:v>7.8686514447784788</c:v>
                </c:pt>
                <c:pt idx="340">
                  <c:v>7.8723626587056659</c:v>
                </c:pt>
                <c:pt idx="341">
                  <c:v>7.8760414984551899</c:v>
                </c:pt>
                <c:pt idx="342">
                  <c:v>7.8796882464379809</c:v>
                </c:pt>
                <c:pt idx="343">
                  <c:v>7.8833031826014048</c:v>
                </c:pt>
                <c:pt idx="344">
                  <c:v>7.8868865844507496</c:v>
                </c:pt>
                <c:pt idx="345">
                  <c:v>7.8904387270705314</c:v>
                </c:pt>
                <c:pt idx="346">
                  <c:v>7.8939598831456088</c:v>
                </c:pt>
                <c:pt idx="347">
                  <c:v>7.8974503229821229</c:v>
                </c:pt>
                <c:pt idx="348">
                  <c:v>7.900910314528236</c:v>
                </c:pt>
                <c:pt idx="349">
                  <c:v>7.9043401233947144</c:v>
                </c:pt>
                <c:pt idx="350">
                  <c:v>7.9077400128753057</c:v>
                </c:pt>
                <c:pt idx="351">
                  <c:v>7.9111102439669612</c:v>
                </c:pt>
                <c:pt idx="352">
                  <c:v>7.9144510753898638</c:v>
                </c:pt>
                <c:pt idx="353">
                  <c:v>7.9177627636072963</c:v>
                </c:pt>
                <c:pt idx="354">
                  <c:v>7.9210455628453218</c:v>
                </c:pt>
                <c:pt idx="355">
                  <c:v>7.9242997251123057</c:v>
                </c:pt>
                <c:pt idx="356">
                  <c:v>7.9275255002182572</c:v>
                </c:pt>
                <c:pt idx="357">
                  <c:v>7.9307231357940093</c:v>
                </c:pt>
                <c:pt idx="358">
                  <c:v>7.9338928773102273</c:v>
                </c:pt>
                <c:pt idx="359">
                  <c:v>7.9370349680962509</c:v>
                </c:pt>
                <c:pt idx="360">
                  <c:v>7.9401496493587773</c:v>
                </c:pt>
                <c:pt idx="361">
                  <c:v>7.9432371602003764</c:v>
                </c:pt>
                <c:pt idx="362">
                  <c:v>7.9462977376378428</c:v>
                </c:pt>
                <c:pt idx="363">
                  <c:v>7.9493316166203938</c:v>
                </c:pt>
                <c:pt idx="364">
                  <c:v>7.9523390300477086</c:v>
                </c:pt>
                <c:pt idx="365">
                  <c:v>7.955320208787799</c:v>
                </c:pt>
                <c:pt idx="366">
                  <c:v>7.9582753816947385</c:v>
                </c:pt>
                <c:pt idx="367">
                  <c:v>7.9612047756262294</c:v>
                </c:pt>
                <c:pt idx="368">
                  <c:v>7.9641086154610168</c:v>
                </c:pt>
                <c:pt idx="369">
                  <c:v>7.9669871241161516</c:v>
                </c:pt>
                <c:pt idx="370">
                  <c:v>7.9698405225641062</c:v>
                </c:pt>
                <c:pt idx="371">
                  <c:v>7.9726690298497314</c:v>
                </c:pt>
                <c:pt idx="372">
                  <c:v>7.975472863107079</c:v>
                </c:pt>
                <c:pt idx="373">
                  <c:v>7.9782522375760649</c:v>
                </c:pt>
                <c:pt idx="374">
                  <c:v>7.9810073666189938</c:v>
                </c:pt>
                <c:pt idx="375">
                  <c:v>7.9837384617369409</c:v>
                </c:pt>
                <c:pt idx="376">
                  <c:v>7.9864457325859828</c:v>
                </c:pt>
                <c:pt idx="377">
                  <c:v>7.9891293869932971</c:v>
                </c:pt>
                <c:pt idx="378">
                  <c:v>7.9917896309731153</c:v>
                </c:pt>
                <c:pt idx="379">
                  <c:v>7.9944266687425358</c:v>
                </c:pt>
                <c:pt idx="380">
                  <c:v>7.9970407027371984</c:v>
                </c:pt>
                <c:pt idx="381">
                  <c:v>7.9996319336268353</c:v>
                </c:pt>
                <c:pt idx="382">
                  <c:v>8.0022005603306621</c:v>
                </c:pt>
                <c:pt idx="383">
                  <c:v>8.0047467800326597</c:v>
                </c:pt>
                <c:pt idx="384">
                  <c:v>8.0072707881967009</c:v>
                </c:pt>
                <c:pt idx="385">
                  <c:v>8.0097727785815671</c:v>
                </c:pt>
                <c:pt idx="386">
                  <c:v>8.0122529432558114</c:v>
                </c:pt>
                <c:pt idx="387">
                  <c:v>8.0147114726125093</c:v>
                </c:pt>
                <c:pt idx="388">
                  <c:v>8.0171485553838728</c:v>
                </c:pt>
                <c:pt idx="389">
                  <c:v>8.0195643786557387</c:v>
                </c:pt>
                <c:pt idx="390">
                  <c:v>8.0219591278819316</c:v>
                </c:pt>
                <c:pt idx="391">
                  <c:v>8.0243329868984983</c:v>
                </c:pt>
                <c:pt idx="392">
                  <c:v>8.0266861379378192</c:v>
                </c:pt>
                <c:pt idx="393">
                  <c:v>8.0290187616426092</c:v>
                </c:pt>
                <c:pt idx="394">
                  <c:v>8.0313310370797613</c:v>
                </c:pt>
                <c:pt idx="395">
                  <c:v>8.0336231417541182</c:v>
                </c:pt>
                <c:pt idx="396">
                  <c:v>8.0358952516220867</c:v>
                </c:pt>
                <c:pt idx="397">
                  <c:v>8.038147541105138</c:v>
                </c:pt>
                <c:pt idx="398">
                  <c:v>8.0403801831032169</c:v>
                </c:pt>
                <c:pt idx="399">
                  <c:v>8.0425933490079942</c:v>
                </c:pt>
                <c:pt idx="400">
                  <c:v>8.0447872087160377</c:v>
                </c:pt>
                <c:pt idx="401">
                  <c:v>8.0469619306418494</c:v>
                </c:pt>
                <c:pt idx="402">
                  <c:v>8.0491176817307934</c:v>
                </c:pt>
                <c:pt idx="403">
                  <c:v>8.0512546274719128</c:v>
                </c:pt>
                <c:pt idx="404">
                  <c:v>8.0533729319106353</c:v>
                </c:pt>
                <c:pt idx="405">
                  <c:v>8.0554727576613629</c:v>
                </c:pt>
                <c:pt idx="406">
                  <c:v>8.0575542659199577</c:v>
                </c:pt>
                <c:pt idx="407">
                  <c:v>8.059617616476114</c:v>
                </c:pt>
                <c:pt idx="408">
                  <c:v>8.0616629677256295</c:v>
                </c:pt>
                <c:pt idx="409">
                  <c:v>8.0636904766825594</c:v>
                </c:pt>
                <c:pt idx="410">
                  <c:v>8.0657002989912741</c:v>
                </c:pt>
                <c:pt idx="411">
                  <c:v>8.0676925889384048</c:v>
                </c:pt>
                <c:pt idx="412">
                  <c:v>8.0696674994646838</c:v>
                </c:pt>
                <c:pt idx="413">
                  <c:v>8.0716251821766942</c:v>
                </c:pt>
                <c:pt idx="414">
                  <c:v>8.0735657873585041</c:v>
                </c:pt>
                <c:pt idx="415">
                  <c:v>8.0754894639831978</c:v>
                </c:pt>
                <c:pt idx="416">
                  <c:v>8.0773963597243235</c:v>
                </c:pt>
                <c:pt idx="417">
                  <c:v>8.0792866209672187</c:v>
                </c:pt>
                <c:pt idx="418">
                  <c:v>8.0811603928202498</c:v>
                </c:pt>
                <c:pt idx="419">
                  <c:v>8.0830178191259598</c:v>
                </c:pt>
                <c:pt idx="420">
                  <c:v>8.0848590424721003</c:v>
                </c:pt>
                <c:pt idx="421">
                  <c:v>8.0866842042025819</c:v>
                </c:pt>
                <c:pt idx="422">
                  <c:v>8.088493444428325</c:v>
                </c:pt>
                <c:pt idx="423">
                  <c:v>8.0902869020380166</c:v>
                </c:pt>
                <c:pt idx="424">
                  <c:v>8.0920647147087656</c:v>
                </c:pt>
                <c:pt idx="425">
                  <c:v>8.0938270189166825</c:v>
                </c:pt>
                <c:pt idx="426">
                  <c:v>8.0955739499473474</c:v>
                </c:pt>
                <c:pt idx="427">
                  <c:v>8.0973056419061979</c:v>
                </c:pt>
                <c:pt idx="428">
                  <c:v>8.0990222277288275</c:v>
                </c:pt>
                <c:pt idx="429">
                  <c:v>8.1007238391911844</c:v>
                </c:pt>
                <c:pt idx="430">
                  <c:v>8.1024106069196904</c:v>
                </c:pt>
                <c:pt idx="431">
                  <c:v>8.1040826604012697</c:v>
                </c:pt>
                <c:pt idx="432">
                  <c:v>8.1057401279932915</c:v>
                </c:pt>
                <c:pt idx="433">
                  <c:v>8.1073831369334144</c:v>
                </c:pt>
                <c:pt idx="434">
                  <c:v>8.1090118133493601</c:v>
                </c:pt>
                <c:pt idx="435">
                  <c:v>8.1106262822686013</c:v>
                </c:pt>
                <c:pt idx="436">
                  <c:v>8.1122266676279491</c:v>
                </c:pt>
                <c:pt idx="437">
                  <c:v>8.1138130922830722</c:v>
                </c:pt>
                <c:pt idx="438">
                  <c:v>8.1153856780179279</c:v>
                </c:pt>
                <c:pt idx="439">
                  <c:v>8.1169445455541087</c:v>
                </c:pt>
                <c:pt idx="440">
                  <c:v>8.1184898145601174</c:v>
                </c:pt>
                <c:pt idx="441">
                  <c:v>8.1200216036605433</c:v>
                </c:pt>
                <c:pt idx="442">
                  <c:v>8.121540030445173</c:v>
                </c:pt>
                <c:pt idx="443">
                  <c:v>8.1230452114780203</c:v>
                </c:pt>
                <c:pt idx="444">
                  <c:v>8.1245372623062693</c:v>
                </c:pt>
                <c:pt idx="445">
                  <c:v>8.1260162974691461</c:v>
                </c:pt>
                <c:pt idx="446">
                  <c:v>8.1274824305067153</c:v>
                </c:pt>
                <c:pt idx="447">
                  <c:v>8.1289357739685926</c:v>
                </c:pt>
                <c:pt idx="448">
                  <c:v>8.1303764394225819</c:v>
                </c:pt>
                <c:pt idx="449">
                  <c:v>8.1318045374632462</c:v>
                </c:pt>
                <c:pt idx="450">
                  <c:v>8.1332201777203945</c:v>
                </c:pt>
                <c:pt idx="451">
                  <c:v>8.1346234688674954</c:v>
                </c:pt>
                <c:pt idx="452">
                  <c:v>8.1360145186300254</c:v>
                </c:pt>
                <c:pt idx="453">
                  <c:v>8.1373934337937346</c:v>
                </c:pt>
                <c:pt idx="454">
                  <c:v>8.1387603202128407</c:v>
                </c:pt>
                <c:pt idx="455">
                  <c:v>8.1401152828181633</c:v>
                </c:pt>
                <c:pt idx="456">
                  <c:v>8.1414584256251743</c:v>
                </c:pt>
                <c:pt idx="457">
                  <c:v>8.1427898517419841</c:v>
                </c:pt>
                <c:pt idx="458">
                  <c:v>8.1441096633772521</c:v>
                </c:pt>
                <c:pt idx="459">
                  <c:v>8.1454179618480396</c:v>
                </c:pt>
                <c:pt idx="460">
                  <c:v>8.146714847587587</c:v>
                </c:pt>
                <c:pt idx="461">
                  <c:v>8.1480004201530196</c:v>
                </c:pt>
                <c:pt idx="462">
                  <c:v>8.1492747782329893</c:v>
                </c:pt>
                <c:pt idx="463">
                  <c:v>8.1505380196552562</c:v>
                </c:pt>
                <c:pt idx="464">
                  <c:v>8.1517902413941972</c:v>
                </c:pt>
                <c:pt idx="465">
                  <c:v>8.1530315395782456</c:v>
                </c:pt>
                <c:pt idx="466">
                  <c:v>8.1542620094972769</c:v>
                </c:pt>
                <c:pt idx="467">
                  <c:v>8.1554817456099151</c:v>
                </c:pt>
                <c:pt idx="468">
                  <c:v>8.1566908415507999</c:v>
                </c:pt>
                <c:pt idx="469">
                  <c:v>8.1578893901377523</c:v>
                </c:pt>
                <c:pt idx="470">
                  <c:v>8.159077483378919</c:v>
                </c:pt>
                <c:pt idx="471">
                  <c:v>8.1602552124798287</c:v>
                </c:pt>
                <c:pt idx="472">
                  <c:v>8.1614226678503883</c:v>
                </c:pt>
                <c:pt idx="473">
                  <c:v>8.1625799391118363</c:v>
                </c:pt>
                <c:pt idx="474">
                  <c:v>8.1637271151036064</c:v>
                </c:pt>
                <c:pt idx="475">
                  <c:v>8.1648642838901626</c:v>
                </c:pt>
                <c:pt idx="476">
                  <c:v>8.1659915327677464</c:v>
                </c:pt>
                <c:pt idx="477">
                  <c:v>8.167108948271089</c:v>
                </c:pt>
                <c:pt idx="478">
                  <c:v>8.1682166161800502</c:v>
                </c:pt>
                <c:pt idx="479">
                  <c:v>8.1693146215262011</c:v>
                </c:pt>
                <c:pt idx="480">
                  <c:v>8.1704030485993524</c:v>
                </c:pt>
                <c:pt idx="481">
                  <c:v>8.1714819809540273</c:v>
                </c:pt>
                <c:pt idx="482">
                  <c:v>8.1725515014158781</c:v>
                </c:pt>
                <c:pt idx="483">
                  <c:v>8.173611692088036</c:v>
                </c:pt>
                <c:pt idx="484">
                  <c:v>8.1746626343574214</c:v>
                </c:pt>
                <c:pt idx="485">
                  <c:v>8.1757044089009856</c:v>
                </c:pt>
                <c:pt idx="486">
                  <c:v>8.1767370956919123</c:v>
                </c:pt>
                <c:pt idx="487">
                  <c:v>8.1777607740057476</c:v>
                </c:pt>
                <c:pt idx="488">
                  <c:v>8.1787755224264931</c:v>
                </c:pt>
                <c:pt idx="489">
                  <c:v>8.1797814188526363</c:v>
                </c:pt>
                <c:pt idx="490">
                  <c:v>8.1807785405031268</c:v>
                </c:pt>
                <c:pt idx="491">
                  <c:v>8.181766963923307</c:v>
                </c:pt>
                <c:pt idx="492">
                  <c:v>8.1827467649907923</c:v>
                </c:pt>
                <c:pt idx="493">
                  <c:v>8.1837180189212884</c:v>
                </c:pt>
                <c:pt idx="494">
                  <c:v>8.1846808002743696</c:v>
                </c:pt>
                <c:pt idx="495">
                  <c:v>8.1856351829591993</c:v>
                </c:pt>
                <c:pt idx="496">
                  <c:v>8.1865812402402138</c:v>
                </c:pt>
                <c:pt idx="497">
                  <c:v>8.1875190447427322</c:v>
                </c:pt>
                <c:pt idx="498">
                  <c:v>8.1884486684585376</c:v>
                </c:pt>
                <c:pt idx="499">
                  <c:v>8.1893701827514107</c:v>
                </c:pt>
                <c:pt idx="500">
                  <c:v>8.1902836583625938</c:v>
                </c:pt>
                <c:pt idx="501">
                  <c:v>8.1911891654162368</c:v>
                </c:pt>
                <c:pt idx="502">
                  <c:v>8.1920867734247675</c:v>
                </c:pt>
                <c:pt idx="503">
                  <c:v>8.1929765512942367</c:v>
                </c:pt>
                <c:pt idx="504">
                  <c:v>8.1938585673296007</c:v>
                </c:pt>
                <c:pt idx="505">
                  <c:v>8.1947328892399725</c:v>
                </c:pt>
                <c:pt idx="506">
                  <c:v>8.1955995841438138</c:v>
                </c:pt>
                <c:pt idx="507">
                  <c:v>8.1964587185740889</c:v>
                </c:pt>
                <c:pt idx="508">
                  <c:v>8.1973103584833709</c:v>
                </c:pt>
                <c:pt idx="509">
                  <c:v>8.19815456924891</c:v>
                </c:pt>
                <c:pt idx="510">
                  <c:v>8.1989914156776464</c:v>
                </c:pt>
                <c:pt idx="511">
                  <c:v>8.1998209620111862</c:v>
                </c:pt>
                <c:pt idx="512">
                  <c:v>8.2006432719307369</c:v>
                </c:pt>
                <c:pt idx="513">
                  <c:v>8.2014584085619919</c:v>
                </c:pt>
                <c:pt idx="514">
                  <c:v>8.2022664344799754</c:v>
                </c:pt>
                <c:pt idx="515">
                  <c:v>8.2030674117138513</c:v>
                </c:pt>
                <c:pt idx="516">
                  <c:v>8.2038614017516842</c:v>
                </c:pt>
                <c:pt idx="517">
                  <c:v>8.2046484655451533</c:v>
                </c:pt>
                <c:pt idx="518">
                  <c:v>8.2054286635142351</c:v>
                </c:pt>
                <c:pt idx="519">
                  <c:v>8.2062020555518469</c:v>
                </c:pt>
                <c:pt idx="520">
                  <c:v>8.2069687010284351</c:v>
                </c:pt>
                <c:pt idx="521">
                  <c:v>8.2077286587965403</c:v>
                </c:pt>
                <c:pt idx="522">
                  <c:v>8.2084819871953112</c:v>
                </c:pt>
                <c:pt idx="523">
                  <c:v>8.209228744054986</c:v>
                </c:pt>
                <c:pt idx="524">
                  <c:v>8.2099689867013268</c:v>
                </c:pt>
                <c:pt idx="525">
                  <c:v>8.2107027719600278</c:v>
                </c:pt>
                <c:pt idx="526">
                  <c:v>8.2114301561610681</c:v>
                </c:pt>
                <c:pt idx="527">
                  <c:v>8.2121511951430488</c:v>
                </c:pt>
                <c:pt idx="528">
                  <c:v>8.2128659442574641</c:v>
                </c:pt>
                <c:pt idx="529">
                  <c:v>8.2135744583729622</c:v>
                </c:pt>
                <c:pt idx="530">
                  <c:v>8.2142767918795556</c:v>
                </c:pt>
                <c:pt idx="531">
                  <c:v>8.2149729986927884</c:v>
                </c:pt>
                <c:pt idx="532">
                  <c:v>8.2156631322578875</c:v>
                </c:pt>
                <c:pt idx="533">
                  <c:v>8.2163472455538553</c:v>
                </c:pt>
                <c:pt idx="534">
                  <c:v>8.2170253910975379</c:v>
                </c:pt>
                <c:pt idx="535">
                  <c:v>8.2176976209476678</c:v>
                </c:pt>
                <c:pt idx="536">
                  <c:v>8.2183639867088409</c:v>
                </c:pt>
                <c:pt idx="537">
                  <c:v>8.2190245395354982</c:v>
                </c:pt>
                <c:pt idx="538">
                  <c:v>8.2196793301358344</c:v>
                </c:pt>
                <c:pt idx="539">
                  <c:v>8.2203284087757069</c:v>
                </c:pt>
                <c:pt idx="540">
                  <c:v>8.2209718252824846</c:v>
                </c:pt>
                <c:pt idx="541">
                  <c:v>8.2216096290488725</c:v>
                </c:pt>
                <c:pt idx="542">
                  <c:v>8.2222418690367078</c:v>
                </c:pt>
                <c:pt idx="543">
                  <c:v>8.2228685937807207</c:v>
                </c:pt>
                <c:pt idx="544">
                  <c:v>8.2234898513922499</c:v>
                </c:pt>
                <c:pt idx="545">
                  <c:v>8.2241056895629487</c:v>
                </c:pt>
                <c:pt idx="546">
                  <c:v>8.2247161555684372</c:v>
                </c:pt>
                <c:pt idx="547">
                  <c:v>8.2253212962719342</c:v>
                </c:pt>
                <c:pt idx="548">
                  <c:v>8.2259211581278535</c:v>
                </c:pt>
                <c:pt idx="549">
                  <c:v>8.2265157871853738</c:v>
                </c:pt>
                <c:pt idx="550">
                  <c:v>8.2271052290919719</c:v>
                </c:pt>
                <c:pt idx="551">
                  <c:v>8.2276895290969208</c:v>
                </c:pt>
                <c:pt idx="552">
                  <c:v>8.228268732054774</c:v>
                </c:pt>
                <c:pt idx="553">
                  <c:v>8.2288428824288022</c:v>
                </c:pt>
                <c:pt idx="554">
                  <c:v>8.2294120242944082</c:v>
                </c:pt>
                <c:pt idx="555">
                  <c:v>8.229976201342506</c:v>
                </c:pt>
                <c:pt idx="556">
                  <c:v>8.2305354568828886</c:v>
                </c:pt>
                <c:pt idx="557">
                  <c:v>8.2310898338475305</c:v>
                </c:pt>
                <c:pt idx="558">
                  <c:v>8.2316393747939056</c:v>
                </c:pt>
                <c:pt idx="559">
                  <c:v>8.2321841219082419</c:v>
                </c:pt>
                <c:pt idx="560">
                  <c:v>8.2327241170087611</c:v>
                </c:pt>
                <c:pt idx="561">
                  <c:v>8.2332594015488905</c:v>
                </c:pt>
                <c:pt idx="562">
                  <c:v>8.2337900166204463</c:v>
                </c:pt>
                <c:pt idx="563">
                  <c:v>8.2343160029567866</c:v>
                </c:pt>
                <c:pt idx="564">
                  <c:v>8.2348374009359393</c:v>
                </c:pt>
                <c:pt idx="565">
                  <c:v>8.2353542505836987</c:v>
                </c:pt>
                <c:pt idx="566">
                  <c:v>8.235866591576702</c:v>
                </c:pt>
                <c:pt idx="567">
                  <c:v>8.2363744632454736</c:v>
                </c:pt>
                <c:pt idx="568">
                  <c:v>8.2368779045774456</c:v>
                </c:pt>
                <c:pt idx="569">
                  <c:v>8.2373769542199486</c:v>
                </c:pt>
                <c:pt idx="570">
                  <c:v>8.2378716504831786</c:v>
                </c:pt>
                <c:pt idx="571">
                  <c:v>8.2383620313431383</c:v>
                </c:pt>
                <c:pt idx="572">
                  <c:v>8.2388481344445541</c:v>
                </c:pt>
                <c:pt idx="573">
                  <c:v>8.2393299971037663</c:v>
                </c:pt>
                <c:pt idx="574">
                  <c:v>8.239807656311589</c:v>
                </c:pt>
                <c:pt idx="575">
                  <c:v>8.2402811487361554</c:v>
                </c:pt>
                <c:pt idx="576">
                  <c:v>8.2407505107257268</c:v>
                </c:pt>
                <c:pt idx="577">
                  <c:v>8.2412157783114885</c:v>
                </c:pt>
                <c:pt idx="578">
                  <c:v>8.2416769872103153</c:v>
                </c:pt>
                <c:pt idx="579">
                  <c:v>8.2421341728275088</c:v>
                </c:pt>
                <c:pt idx="580">
                  <c:v>8.2425873702595194</c:v>
                </c:pt>
                <c:pt idx="581">
                  <c:v>8.2430366142966385</c:v>
                </c:pt>
                <c:pt idx="582">
                  <c:v>8.2434819394256689</c:v>
                </c:pt>
                <c:pt idx="583">
                  <c:v>8.2439233798325784</c:v>
                </c:pt>
                <c:pt idx="584">
                  <c:v>8.2443609694051148</c:v>
                </c:pt>
                <c:pt idx="585">
                  <c:v>8.2447947417354079</c:v>
                </c:pt>
                <c:pt idx="586">
                  <c:v>8.2452247301225619</c:v>
                </c:pt>
                <c:pt idx="587">
                  <c:v>8.2456509675751946</c:v>
                </c:pt>
                <c:pt idx="588">
                  <c:v>8.2460734868139767</c:v>
                </c:pt>
                <c:pt idx="589">
                  <c:v>8.246492320274152</c:v>
                </c:pt>
                <c:pt idx="590">
                  <c:v>8.2469075001080157</c:v>
                </c:pt>
                <c:pt idx="591">
                  <c:v>8.2473190581873901</c:v>
                </c:pt>
                <c:pt idx="592">
                  <c:v>8.247727026106066</c:v>
                </c:pt>
                <c:pt idx="593">
                  <c:v>8.2481314351822359</c:v>
                </c:pt>
                <c:pt idx="594">
                  <c:v>8.2485323164608868</c:v>
                </c:pt>
                <c:pt idx="595">
                  <c:v>8.2489297007161948</c:v>
                </c:pt>
                <c:pt idx="596">
                  <c:v>8.2493236184538787</c:v>
                </c:pt>
                <c:pt idx="597">
                  <c:v>8.2497140999135485</c:v>
                </c:pt>
                <c:pt idx="598">
                  <c:v>8.2501011750710216</c:v>
                </c:pt>
                <c:pt idx="599">
                  <c:v>8.2504848736406302</c:v>
                </c:pt>
              </c:numCache>
            </c:numRef>
          </c:yVal>
          <c:smooth val="0"/>
          <c:extLst>
            <c:ext xmlns:c16="http://schemas.microsoft.com/office/drawing/2014/chart" uri="{C3380CC4-5D6E-409C-BE32-E72D297353CC}">
              <c16:uniqueId val="{00000000-A329-488D-8E74-C3BA322C84C8}"/>
            </c:ext>
          </c:extLst>
        </c:ser>
        <c:dLbls>
          <c:showLegendKey val="0"/>
          <c:showVal val="0"/>
          <c:showCatName val="0"/>
          <c:showSerName val="0"/>
          <c:showPercent val="0"/>
          <c:showBubbleSize val="0"/>
        </c:dLbls>
        <c:axId val="-2054177632"/>
        <c:axId val="-2054254384"/>
      </c:scatterChart>
      <c:valAx>
        <c:axId val="-2054177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Time (s)</a:t>
                </a:r>
              </a:p>
            </c:rich>
          </c:tx>
          <c:layout>
            <c:manualLayout>
              <c:xMode val="edge"/>
              <c:yMode val="edge"/>
              <c:x val="0.86112314691464797"/>
              <c:y val="0.87089941974319296"/>
            </c:manualLayout>
          </c:layout>
          <c:overlay val="0"/>
          <c:spPr>
            <a:solidFill>
              <a:schemeClr val="bg1"/>
            </a:solid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54254384"/>
        <c:crosses val="autoZero"/>
        <c:crossBetween val="midCat"/>
      </c:valAx>
      <c:valAx>
        <c:axId val="-2054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Velocity</a:t>
                </a:r>
                <a:r>
                  <a:rPr lang="fr-FR" sz="1200" b="1" baseline="0"/>
                  <a:t> (m/s)</a:t>
                </a:r>
                <a:endParaRPr lang="fr-FR" sz="1200" b="1"/>
              </a:p>
            </c:rich>
          </c:tx>
          <c:layout>
            <c:manualLayout>
              <c:xMode val="edge"/>
              <c:yMode val="edge"/>
              <c:x val="5.8032972716179701E-2"/>
              <c:y val="2.2144873929927401E-2"/>
            </c:manualLayout>
          </c:layout>
          <c:overlay val="0"/>
          <c:spPr>
            <a:solidFill>
              <a:schemeClr val="bg1"/>
            </a:solid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54177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r>
              <a:rPr lang="is-IS" b="1">
                <a:solidFill>
                  <a:srgbClr val="FF0000"/>
                </a:solidFill>
              </a:rPr>
              <a:t>HZT</a:t>
            </a:r>
            <a:r>
              <a:rPr lang="is-IS" b="1" baseline="0">
                <a:solidFill>
                  <a:srgbClr val="FF0000"/>
                </a:solidFill>
              </a:rPr>
              <a:t> Force </a:t>
            </a:r>
            <a:r>
              <a:rPr lang="is-IS" b="1">
                <a:solidFill>
                  <a:srgbClr val="FF0000"/>
                </a:solidFill>
              </a:rPr>
              <a:t>(t)</a:t>
            </a:r>
          </a:p>
        </c:rich>
      </c:tx>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fr-FR"/>
        </a:p>
      </c:txPr>
    </c:title>
    <c:autoTitleDeleted val="0"/>
    <c:plotArea>
      <c:layout>
        <c:manualLayout>
          <c:layoutTarget val="inner"/>
          <c:xMode val="edge"/>
          <c:yMode val="edge"/>
          <c:x val="7.7294501506392999E-2"/>
          <c:y val="1.4410871071098201E-2"/>
          <c:w val="0.89274442595418602"/>
          <c:h val="0.9297149041936859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'FROM SPLIT TIMES'!$F$2:$F$601</c:f>
              <c:numCache>
                <c:formatCode>General</c:formatCode>
                <c:ptCount val="6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pt idx="100">
                  <c:v>1.01</c:v>
                </c:pt>
                <c:pt idx="101">
                  <c:v>1.02</c:v>
                </c:pt>
                <c:pt idx="102">
                  <c:v>1.03</c:v>
                </c:pt>
                <c:pt idx="103">
                  <c:v>1.04</c:v>
                </c:pt>
                <c:pt idx="104">
                  <c:v>1.05</c:v>
                </c:pt>
                <c:pt idx="105">
                  <c:v>1.06</c:v>
                </c:pt>
                <c:pt idx="106">
                  <c:v>1.07</c:v>
                </c:pt>
                <c:pt idx="107">
                  <c:v>1.08</c:v>
                </c:pt>
                <c:pt idx="108">
                  <c:v>1.0900000000000001</c:v>
                </c:pt>
                <c:pt idx="109">
                  <c:v>1.1000000000000001</c:v>
                </c:pt>
                <c:pt idx="110">
                  <c:v>1.1100000000000001</c:v>
                </c:pt>
                <c:pt idx="111">
                  <c:v>1.1200000000000001</c:v>
                </c:pt>
                <c:pt idx="112">
                  <c:v>1.1299999999999999</c:v>
                </c:pt>
                <c:pt idx="113">
                  <c:v>1.1399999999999999</c:v>
                </c:pt>
                <c:pt idx="114">
                  <c:v>1.1499999999999999</c:v>
                </c:pt>
                <c:pt idx="115">
                  <c:v>1.1599999999999999</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c:v>
                </c:pt>
                <c:pt idx="161">
                  <c:v>1.62</c:v>
                </c:pt>
                <c:pt idx="162">
                  <c:v>1.63</c:v>
                </c:pt>
                <c:pt idx="163">
                  <c:v>1.64</c:v>
                </c:pt>
                <c:pt idx="164">
                  <c:v>1.65</c:v>
                </c:pt>
                <c:pt idx="165">
                  <c:v>1.66</c:v>
                </c:pt>
                <c:pt idx="166">
                  <c:v>1.67</c:v>
                </c:pt>
                <c:pt idx="167">
                  <c:v>1.68</c:v>
                </c:pt>
                <c:pt idx="168">
                  <c:v>1.69</c:v>
                </c:pt>
                <c:pt idx="169">
                  <c:v>1.7</c:v>
                </c:pt>
                <c:pt idx="170">
                  <c:v>1.71</c:v>
                </c:pt>
                <c:pt idx="171">
                  <c:v>1.72</c:v>
                </c:pt>
                <c:pt idx="172">
                  <c:v>1.73</c:v>
                </c:pt>
                <c:pt idx="173">
                  <c:v>1.74</c:v>
                </c:pt>
                <c:pt idx="174">
                  <c:v>1.75</c:v>
                </c:pt>
                <c:pt idx="175">
                  <c:v>1.76</c:v>
                </c:pt>
                <c:pt idx="176">
                  <c:v>1.77</c:v>
                </c:pt>
                <c:pt idx="177">
                  <c:v>1.78</c:v>
                </c:pt>
                <c:pt idx="178">
                  <c:v>1.79</c:v>
                </c:pt>
                <c:pt idx="179">
                  <c:v>1.8</c:v>
                </c:pt>
                <c:pt idx="180">
                  <c:v>1.81</c:v>
                </c:pt>
                <c:pt idx="181">
                  <c:v>1.82</c:v>
                </c:pt>
                <c:pt idx="182">
                  <c:v>1.83</c:v>
                </c:pt>
                <c:pt idx="183">
                  <c:v>1.84</c:v>
                </c:pt>
                <c:pt idx="184">
                  <c:v>1.85</c:v>
                </c:pt>
                <c:pt idx="185">
                  <c:v>1.86</c:v>
                </c:pt>
                <c:pt idx="186">
                  <c:v>1.87</c:v>
                </c:pt>
                <c:pt idx="187">
                  <c:v>1.88</c:v>
                </c:pt>
                <c:pt idx="188">
                  <c:v>1.89</c:v>
                </c:pt>
                <c:pt idx="189">
                  <c:v>1.9</c:v>
                </c:pt>
                <c:pt idx="190">
                  <c:v>1.91</c:v>
                </c:pt>
                <c:pt idx="191">
                  <c:v>1.92</c:v>
                </c:pt>
                <c:pt idx="192">
                  <c:v>1.93</c:v>
                </c:pt>
                <c:pt idx="193">
                  <c:v>1.94</c:v>
                </c:pt>
                <c:pt idx="194">
                  <c:v>1.95</c:v>
                </c:pt>
                <c:pt idx="195">
                  <c:v>1.96</c:v>
                </c:pt>
                <c:pt idx="196">
                  <c:v>1.97</c:v>
                </c:pt>
                <c:pt idx="197">
                  <c:v>1.98</c:v>
                </c:pt>
                <c:pt idx="198">
                  <c:v>1.99</c:v>
                </c:pt>
                <c:pt idx="199">
                  <c:v>2</c:v>
                </c:pt>
                <c:pt idx="200">
                  <c:v>2.0099999999999998</c:v>
                </c:pt>
                <c:pt idx="201">
                  <c:v>2.02</c:v>
                </c:pt>
                <c:pt idx="202">
                  <c:v>2.0299999999999998</c:v>
                </c:pt>
                <c:pt idx="203">
                  <c:v>2.04</c:v>
                </c:pt>
                <c:pt idx="204">
                  <c:v>2.0499999999999998</c:v>
                </c:pt>
                <c:pt idx="205">
                  <c:v>2.06</c:v>
                </c:pt>
                <c:pt idx="206">
                  <c:v>2.0699999999999998</c:v>
                </c:pt>
                <c:pt idx="207">
                  <c:v>2.08</c:v>
                </c:pt>
                <c:pt idx="208">
                  <c:v>2.09</c:v>
                </c:pt>
                <c:pt idx="209">
                  <c:v>2.1</c:v>
                </c:pt>
                <c:pt idx="210">
                  <c:v>2.11</c:v>
                </c:pt>
                <c:pt idx="211">
                  <c:v>2.12</c:v>
                </c:pt>
                <c:pt idx="212">
                  <c:v>2.13</c:v>
                </c:pt>
                <c:pt idx="213">
                  <c:v>2.14</c:v>
                </c:pt>
                <c:pt idx="214">
                  <c:v>2.15</c:v>
                </c:pt>
                <c:pt idx="215">
                  <c:v>2.16</c:v>
                </c:pt>
                <c:pt idx="216">
                  <c:v>2.17</c:v>
                </c:pt>
                <c:pt idx="217">
                  <c:v>2.1800000000000002</c:v>
                </c:pt>
                <c:pt idx="218">
                  <c:v>2.19</c:v>
                </c:pt>
                <c:pt idx="219">
                  <c:v>2.2000000000000002</c:v>
                </c:pt>
                <c:pt idx="220">
                  <c:v>2.21</c:v>
                </c:pt>
                <c:pt idx="221">
                  <c:v>2.2200000000000002</c:v>
                </c:pt>
                <c:pt idx="222">
                  <c:v>2.23</c:v>
                </c:pt>
                <c:pt idx="223">
                  <c:v>2.2400000000000002</c:v>
                </c:pt>
                <c:pt idx="224">
                  <c:v>2.25</c:v>
                </c:pt>
                <c:pt idx="225">
                  <c:v>2.2599999999999998</c:v>
                </c:pt>
                <c:pt idx="226">
                  <c:v>2.27</c:v>
                </c:pt>
                <c:pt idx="227">
                  <c:v>2.2799999999999998</c:v>
                </c:pt>
                <c:pt idx="228">
                  <c:v>2.29</c:v>
                </c:pt>
                <c:pt idx="229">
                  <c:v>2.2999999999999998</c:v>
                </c:pt>
                <c:pt idx="230">
                  <c:v>2.31</c:v>
                </c:pt>
                <c:pt idx="231">
                  <c:v>2.3199999999999998</c:v>
                </c:pt>
                <c:pt idx="232">
                  <c:v>2.33</c:v>
                </c:pt>
                <c:pt idx="233">
                  <c:v>2.34</c:v>
                </c:pt>
                <c:pt idx="234">
                  <c:v>2.35</c:v>
                </c:pt>
                <c:pt idx="235">
                  <c:v>2.36</c:v>
                </c:pt>
                <c:pt idx="236">
                  <c:v>2.37</c:v>
                </c:pt>
                <c:pt idx="237">
                  <c:v>2.38</c:v>
                </c:pt>
                <c:pt idx="238">
                  <c:v>2.39</c:v>
                </c:pt>
                <c:pt idx="239">
                  <c:v>2.4</c:v>
                </c:pt>
                <c:pt idx="240">
                  <c:v>2.41</c:v>
                </c:pt>
                <c:pt idx="241">
                  <c:v>2.42</c:v>
                </c:pt>
                <c:pt idx="242">
                  <c:v>2.4300000000000002</c:v>
                </c:pt>
                <c:pt idx="243">
                  <c:v>2.44</c:v>
                </c:pt>
                <c:pt idx="244">
                  <c:v>2.4500000000000002</c:v>
                </c:pt>
                <c:pt idx="245">
                  <c:v>2.46</c:v>
                </c:pt>
                <c:pt idx="246">
                  <c:v>2.4700000000000002</c:v>
                </c:pt>
                <c:pt idx="247">
                  <c:v>2.48</c:v>
                </c:pt>
                <c:pt idx="248">
                  <c:v>2.4900000000000002</c:v>
                </c:pt>
                <c:pt idx="249">
                  <c:v>2.5</c:v>
                </c:pt>
                <c:pt idx="250">
                  <c:v>2.5099999999999998</c:v>
                </c:pt>
                <c:pt idx="251">
                  <c:v>2.52</c:v>
                </c:pt>
                <c:pt idx="252">
                  <c:v>2.5299999999999998</c:v>
                </c:pt>
                <c:pt idx="253">
                  <c:v>2.54</c:v>
                </c:pt>
                <c:pt idx="254">
                  <c:v>2.5499999999999998</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c:v>
                </c:pt>
                <c:pt idx="322">
                  <c:v>3.23</c:v>
                </c:pt>
                <c:pt idx="323">
                  <c:v>3.24</c:v>
                </c:pt>
                <c:pt idx="324">
                  <c:v>3.25</c:v>
                </c:pt>
                <c:pt idx="325">
                  <c:v>3.26</c:v>
                </c:pt>
                <c:pt idx="326">
                  <c:v>3.27</c:v>
                </c:pt>
                <c:pt idx="327">
                  <c:v>3.28</c:v>
                </c:pt>
                <c:pt idx="328">
                  <c:v>3.29</c:v>
                </c:pt>
                <c:pt idx="329">
                  <c:v>3.3</c:v>
                </c:pt>
                <c:pt idx="330">
                  <c:v>3.31</c:v>
                </c:pt>
                <c:pt idx="331">
                  <c:v>3.32</c:v>
                </c:pt>
                <c:pt idx="332">
                  <c:v>3.33</c:v>
                </c:pt>
                <c:pt idx="333">
                  <c:v>3.34</c:v>
                </c:pt>
                <c:pt idx="334">
                  <c:v>3.35</c:v>
                </c:pt>
                <c:pt idx="335">
                  <c:v>3.36</c:v>
                </c:pt>
                <c:pt idx="336">
                  <c:v>3.37</c:v>
                </c:pt>
                <c:pt idx="337">
                  <c:v>3.38</c:v>
                </c:pt>
                <c:pt idx="338">
                  <c:v>3.39</c:v>
                </c:pt>
                <c:pt idx="339">
                  <c:v>3.4</c:v>
                </c:pt>
                <c:pt idx="340">
                  <c:v>3.41</c:v>
                </c:pt>
                <c:pt idx="341">
                  <c:v>3.42</c:v>
                </c:pt>
                <c:pt idx="342">
                  <c:v>3.43</c:v>
                </c:pt>
                <c:pt idx="343">
                  <c:v>3.44</c:v>
                </c:pt>
                <c:pt idx="344">
                  <c:v>3.45</c:v>
                </c:pt>
                <c:pt idx="345">
                  <c:v>3.46</c:v>
                </c:pt>
                <c:pt idx="346">
                  <c:v>3.47</c:v>
                </c:pt>
                <c:pt idx="347">
                  <c:v>3.48</c:v>
                </c:pt>
                <c:pt idx="348">
                  <c:v>3.49</c:v>
                </c:pt>
                <c:pt idx="349">
                  <c:v>3.5</c:v>
                </c:pt>
                <c:pt idx="350">
                  <c:v>3.51</c:v>
                </c:pt>
                <c:pt idx="351">
                  <c:v>3.52</c:v>
                </c:pt>
                <c:pt idx="352">
                  <c:v>3.53</c:v>
                </c:pt>
                <c:pt idx="353">
                  <c:v>3.54</c:v>
                </c:pt>
                <c:pt idx="354">
                  <c:v>3.55</c:v>
                </c:pt>
                <c:pt idx="355">
                  <c:v>3.56</c:v>
                </c:pt>
                <c:pt idx="356">
                  <c:v>3.57</c:v>
                </c:pt>
                <c:pt idx="357">
                  <c:v>3.58</c:v>
                </c:pt>
                <c:pt idx="358">
                  <c:v>3.59</c:v>
                </c:pt>
                <c:pt idx="359">
                  <c:v>3.6</c:v>
                </c:pt>
                <c:pt idx="360">
                  <c:v>3.61</c:v>
                </c:pt>
                <c:pt idx="361">
                  <c:v>3.62</c:v>
                </c:pt>
                <c:pt idx="362">
                  <c:v>3.63</c:v>
                </c:pt>
                <c:pt idx="363">
                  <c:v>3.64</c:v>
                </c:pt>
                <c:pt idx="364">
                  <c:v>3.65</c:v>
                </c:pt>
                <c:pt idx="365">
                  <c:v>3.66</c:v>
                </c:pt>
                <c:pt idx="366">
                  <c:v>3.67</c:v>
                </c:pt>
                <c:pt idx="367">
                  <c:v>3.68</c:v>
                </c:pt>
                <c:pt idx="368">
                  <c:v>3.69</c:v>
                </c:pt>
                <c:pt idx="369">
                  <c:v>3.7</c:v>
                </c:pt>
                <c:pt idx="370">
                  <c:v>3.71</c:v>
                </c:pt>
                <c:pt idx="371">
                  <c:v>3.72</c:v>
                </c:pt>
                <c:pt idx="372">
                  <c:v>3.73</c:v>
                </c:pt>
                <c:pt idx="373">
                  <c:v>3.74</c:v>
                </c:pt>
                <c:pt idx="374">
                  <c:v>3.75</c:v>
                </c:pt>
                <c:pt idx="375">
                  <c:v>3.76</c:v>
                </c:pt>
                <c:pt idx="376">
                  <c:v>3.77</c:v>
                </c:pt>
                <c:pt idx="377">
                  <c:v>3.78</c:v>
                </c:pt>
                <c:pt idx="378">
                  <c:v>3.79</c:v>
                </c:pt>
                <c:pt idx="379">
                  <c:v>3.8</c:v>
                </c:pt>
                <c:pt idx="380">
                  <c:v>3.81</c:v>
                </c:pt>
                <c:pt idx="381">
                  <c:v>3.82</c:v>
                </c:pt>
                <c:pt idx="382">
                  <c:v>3.83</c:v>
                </c:pt>
                <c:pt idx="383">
                  <c:v>3.84</c:v>
                </c:pt>
                <c:pt idx="384">
                  <c:v>3.85</c:v>
                </c:pt>
                <c:pt idx="385">
                  <c:v>3.86</c:v>
                </c:pt>
                <c:pt idx="386">
                  <c:v>3.87</c:v>
                </c:pt>
                <c:pt idx="387">
                  <c:v>3.88</c:v>
                </c:pt>
                <c:pt idx="388">
                  <c:v>3.89</c:v>
                </c:pt>
                <c:pt idx="389">
                  <c:v>3.9</c:v>
                </c:pt>
                <c:pt idx="390">
                  <c:v>3.91</c:v>
                </c:pt>
                <c:pt idx="391">
                  <c:v>3.92</c:v>
                </c:pt>
                <c:pt idx="392">
                  <c:v>3.93</c:v>
                </c:pt>
                <c:pt idx="393">
                  <c:v>3.94</c:v>
                </c:pt>
                <c:pt idx="394">
                  <c:v>3.95</c:v>
                </c:pt>
                <c:pt idx="395">
                  <c:v>3.96</c:v>
                </c:pt>
                <c:pt idx="396">
                  <c:v>3.97</c:v>
                </c:pt>
                <c:pt idx="397">
                  <c:v>3.98</c:v>
                </c:pt>
                <c:pt idx="398">
                  <c:v>3.99</c:v>
                </c:pt>
                <c:pt idx="399">
                  <c:v>4</c:v>
                </c:pt>
                <c:pt idx="400">
                  <c:v>4.01</c:v>
                </c:pt>
                <c:pt idx="401">
                  <c:v>4.0199999999999996</c:v>
                </c:pt>
                <c:pt idx="402">
                  <c:v>4.03</c:v>
                </c:pt>
                <c:pt idx="403">
                  <c:v>4.04</c:v>
                </c:pt>
                <c:pt idx="404">
                  <c:v>4.05</c:v>
                </c:pt>
                <c:pt idx="405">
                  <c:v>4.0599999999999996</c:v>
                </c:pt>
                <c:pt idx="406">
                  <c:v>4.07</c:v>
                </c:pt>
                <c:pt idx="407">
                  <c:v>4.08</c:v>
                </c:pt>
                <c:pt idx="408">
                  <c:v>4.09</c:v>
                </c:pt>
                <c:pt idx="409">
                  <c:v>4.0999999999999996</c:v>
                </c:pt>
                <c:pt idx="410">
                  <c:v>4.1100000000000003</c:v>
                </c:pt>
                <c:pt idx="411">
                  <c:v>4.12</c:v>
                </c:pt>
                <c:pt idx="412">
                  <c:v>4.13</c:v>
                </c:pt>
                <c:pt idx="413">
                  <c:v>4.1399999999999997</c:v>
                </c:pt>
                <c:pt idx="414">
                  <c:v>4.1500000000000004</c:v>
                </c:pt>
                <c:pt idx="415">
                  <c:v>4.16</c:v>
                </c:pt>
                <c:pt idx="416">
                  <c:v>4.17</c:v>
                </c:pt>
                <c:pt idx="417">
                  <c:v>4.18</c:v>
                </c:pt>
                <c:pt idx="418">
                  <c:v>4.1900000000000004</c:v>
                </c:pt>
                <c:pt idx="419">
                  <c:v>4.2</c:v>
                </c:pt>
                <c:pt idx="420">
                  <c:v>4.21</c:v>
                </c:pt>
                <c:pt idx="421">
                  <c:v>4.22</c:v>
                </c:pt>
                <c:pt idx="422">
                  <c:v>4.2300000000000004</c:v>
                </c:pt>
                <c:pt idx="423">
                  <c:v>4.24</c:v>
                </c:pt>
                <c:pt idx="424">
                  <c:v>4.25</c:v>
                </c:pt>
                <c:pt idx="425">
                  <c:v>4.26</c:v>
                </c:pt>
                <c:pt idx="426">
                  <c:v>4.2699999999999996</c:v>
                </c:pt>
                <c:pt idx="427">
                  <c:v>4.28</c:v>
                </c:pt>
                <c:pt idx="428">
                  <c:v>4.29</c:v>
                </c:pt>
                <c:pt idx="429">
                  <c:v>4.3</c:v>
                </c:pt>
                <c:pt idx="430">
                  <c:v>4.3099999999999996</c:v>
                </c:pt>
                <c:pt idx="431">
                  <c:v>4.32</c:v>
                </c:pt>
                <c:pt idx="432">
                  <c:v>4.33</c:v>
                </c:pt>
                <c:pt idx="433">
                  <c:v>4.34</c:v>
                </c:pt>
                <c:pt idx="434">
                  <c:v>4.3499999999999996</c:v>
                </c:pt>
                <c:pt idx="435">
                  <c:v>4.3600000000000003</c:v>
                </c:pt>
                <c:pt idx="436">
                  <c:v>4.37</c:v>
                </c:pt>
                <c:pt idx="437">
                  <c:v>4.38</c:v>
                </c:pt>
                <c:pt idx="438">
                  <c:v>4.3899999999999997</c:v>
                </c:pt>
                <c:pt idx="439">
                  <c:v>4.4000000000000004</c:v>
                </c:pt>
                <c:pt idx="440">
                  <c:v>4.41</c:v>
                </c:pt>
                <c:pt idx="441">
                  <c:v>4.42</c:v>
                </c:pt>
                <c:pt idx="442">
                  <c:v>4.43</c:v>
                </c:pt>
                <c:pt idx="443">
                  <c:v>4.4400000000000004</c:v>
                </c:pt>
                <c:pt idx="444">
                  <c:v>4.45</c:v>
                </c:pt>
                <c:pt idx="445">
                  <c:v>4.46</c:v>
                </c:pt>
                <c:pt idx="446">
                  <c:v>4.47</c:v>
                </c:pt>
                <c:pt idx="447">
                  <c:v>4.4800000000000004</c:v>
                </c:pt>
                <c:pt idx="448">
                  <c:v>4.49</c:v>
                </c:pt>
                <c:pt idx="449">
                  <c:v>4.5</c:v>
                </c:pt>
                <c:pt idx="450">
                  <c:v>4.51</c:v>
                </c:pt>
                <c:pt idx="451">
                  <c:v>4.5199999999999996</c:v>
                </c:pt>
                <c:pt idx="452">
                  <c:v>4.53</c:v>
                </c:pt>
                <c:pt idx="453">
                  <c:v>4.54</c:v>
                </c:pt>
                <c:pt idx="454">
                  <c:v>4.55</c:v>
                </c:pt>
                <c:pt idx="455">
                  <c:v>4.5599999999999996</c:v>
                </c:pt>
                <c:pt idx="456">
                  <c:v>4.57</c:v>
                </c:pt>
                <c:pt idx="457">
                  <c:v>4.58</c:v>
                </c:pt>
                <c:pt idx="458">
                  <c:v>4.59</c:v>
                </c:pt>
                <c:pt idx="459">
                  <c:v>4.5999999999999996</c:v>
                </c:pt>
                <c:pt idx="460">
                  <c:v>4.6100000000000003</c:v>
                </c:pt>
                <c:pt idx="461">
                  <c:v>4.62</c:v>
                </c:pt>
                <c:pt idx="462">
                  <c:v>4.63</c:v>
                </c:pt>
                <c:pt idx="463">
                  <c:v>4.6399999999999997</c:v>
                </c:pt>
                <c:pt idx="464">
                  <c:v>4.6500000000000004</c:v>
                </c:pt>
                <c:pt idx="465">
                  <c:v>4.66</c:v>
                </c:pt>
                <c:pt idx="466">
                  <c:v>4.67</c:v>
                </c:pt>
                <c:pt idx="467">
                  <c:v>4.68</c:v>
                </c:pt>
                <c:pt idx="468">
                  <c:v>4.6900000000000004</c:v>
                </c:pt>
                <c:pt idx="469">
                  <c:v>4.7</c:v>
                </c:pt>
                <c:pt idx="470">
                  <c:v>4.71</c:v>
                </c:pt>
                <c:pt idx="471">
                  <c:v>4.72</c:v>
                </c:pt>
                <c:pt idx="472">
                  <c:v>4.7300000000000004</c:v>
                </c:pt>
                <c:pt idx="473">
                  <c:v>4.74</c:v>
                </c:pt>
                <c:pt idx="474">
                  <c:v>4.75</c:v>
                </c:pt>
                <c:pt idx="475">
                  <c:v>4.76</c:v>
                </c:pt>
                <c:pt idx="476">
                  <c:v>4.7699999999999996</c:v>
                </c:pt>
                <c:pt idx="477">
                  <c:v>4.78</c:v>
                </c:pt>
                <c:pt idx="478">
                  <c:v>4.79</c:v>
                </c:pt>
                <c:pt idx="479">
                  <c:v>4.8</c:v>
                </c:pt>
                <c:pt idx="480">
                  <c:v>4.8099999999999996</c:v>
                </c:pt>
                <c:pt idx="481">
                  <c:v>4.82</c:v>
                </c:pt>
                <c:pt idx="482">
                  <c:v>4.83</c:v>
                </c:pt>
                <c:pt idx="483">
                  <c:v>4.84</c:v>
                </c:pt>
                <c:pt idx="484">
                  <c:v>4.8499999999999996</c:v>
                </c:pt>
                <c:pt idx="485">
                  <c:v>4.8600000000000003</c:v>
                </c:pt>
                <c:pt idx="486">
                  <c:v>4.87</c:v>
                </c:pt>
                <c:pt idx="487">
                  <c:v>4.88</c:v>
                </c:pt>
                <c:pt idx="488">
                  <c:v>4.8899999999999997</c:v>
                </c:pt>
                <c:pt idx="489">
                  <c:v>4.9000000000000004</c:v>
                </c:pt>
                <c:pt idx="490">
                  <c:v>4.91</c:v>
                </c:pt>
                <c:pt idx="491">
                  <c:v>4.92</c:v>
                </c:pt>
                <c:pt idx="492">
                  <c:v>4.93</c:v>
                </c:pt>
                <c:pt idx="493">
                  <c:v>4.9400000000000004</c:v>
                </c:pt>
                <c:pt idx="494">
                  <c:v>4.95</c:v>
                </c:pt>
                <c:pt idx="495">
                  <c:v>4.96</c:v>
                </c:pt>
                <c:pt idx="496">
                  <c:v>4.97</c:v>
                </c:pt>
                <c:pt idx="497">
                  <c:v>4.9800000000000004</c:v>
                </c:pt>
                <c:pt idx="498">
                  <c:v>4.99</c:v>
                </c:pt>
                <c:pt idx="499">
                  <c:v>5</c:v>
                </c:pt>
                <c:pt idx="500">
                  <c:v>5.01</c:v>
                </c:pt>
                <c:pt idx="501">
                  <c:v>5.0199999999999996</c:v>
                </c:pt>
                <c:pt idx="502">
                  <c:v>5.03</c:v>
                </c:pt>
                <c:pt idx="503">
                  <c:v>5.04</c:v>
                </c:pt>
                <c:pt idx="504">
                  <c:v>5.05</c:v>
                </c:pt>
                <c:pt idx="505">
                  <c:v>5.0599999999999996</c:v>
                </c:pt>
                <c:pt idx="506">
                  <c:v>5.07</c:v>
                </c:pt>
                <c:pt idx="507">
                  <c:v>5.08</c:v>
                </c:pt>
                <c:pt idx="508">
                  <c:v>5.09</c:v>
                </c:pt>
                <c:pt idx="509">
                  <c:v>5.0999999999999996</c:v>
                </c:pt>
                <c:pt idx="510">
                  <c:v>5.1100000000000003</c:v>
                </c:pt>
                <c:pt idx="511">
                  <c:v>5.12</c:v>
                </c:pt>
                <c:pt idx="512">
                  <c:v>5.13</c:v>
                </c:pt>
                <c:pt idx="513">
                  <c:v>5.14</c:v>
                </c:pt>
                <c:pt idx="514">
                  <c:v>5.15</c:v>
                </c:pt>
                <c:pt idx="515">
                  <c:v>5.16</c:v>
                </c:pt>
                <c:pt idx="516">
                  <c:v>5.17</c:v>
                </c:pt>
                <c:pt idx="517">
                  <c:v>5.18</c:v>
                </c:pt>
                <c:pt idx="518">
                  <c:v>5.19</c:v>
                </c:pt>
                <c:pt idx="519">
                  <c:v>5.2</c:v>
                </c:pt>
                <c:pt idx="520">
                  <c:v>5.21</c:v>
                </c:pt>
                <c:pt idx="521">
                  <c:v>5.22</c:v>
                </c:pt>
                <c:pt idx="522">
                  <c:v>5.23</c:v>
                </c:pt>
                <c:pt idx="523">
                  <c:v>5.24</c:v>
                </c:pt>
                <c:pt idx="524">
                  <c:v>5.25</c:v>
                </c:pt>
                <c:pt idx="525">
                  <c:v>5.26</c:v>
                </c:pt>
                <c:pt idx="526">
                  <c:v>5.27</c:v>
                </c:pt>
                <c:pt idx="527">
                  <c:v>5.28</c:v>
                </c:pt>
                <c:pt idx="528">
                  <c:v>5.29</c:v>
                </c:pt>
                <c:pt idx="529">
                  <c:v>5.3</c:v>
                </c:pt>
                <c:pt idx="530">
                  <c:v>5.31</c:v>
                </c:pt>
                <c:pt idx="531">
                  <c:v>5.32</c:v>
                </c:pt>
                <c:pt idx="532">
                  <c:v>5.33</c:v>
                </c:pt>
                <c:pt idx="533">
                  <c:v>5.34</c:v>
                </c:pt>
                <c:pt idx="534">
                  <c:v>5.35</c:v>
                </c:pt>
                <c:pt idx="535">
                  <c:v>5.36</c:v>
                </c:pt>
                <c:pt idx="536">
                  <c:v>5.37</c:v>
                </c:pt>
                <c:pt idx="537">
                  <c:v>5.38</c:v>
                </c:pt>
                <c:pt idx="538">
                  <c:v>5.39</c:v>
                </c:pt>
                <c:pt idx="539">
                  <c:v>5.4</c:v>
                </c:pt>
                <c:pt idx="540">
                  <c:v>5.41</c:v>
                </c:pt>
                <c:pt idx="541">
                  <c:v>5.42</c:v>
                </c:pt>
                <c:pt idx="542">
                  <c:v>5.43</c:v>
                </c:pt>
                <c:pt idx="543">
                  <c:v>5.44</c:v>
                </c:pt>
                <c:pt idx="544">
                  <c:v>5.45</c:v>
                </c:pt>
                <c:pt idx="545">
                  <c:v>5.46</c:v>
                </c:pt>
                <c:pt idx="546">
                  <c:v>5.47</c:v>
                </c:pt>
                <c:pt idx="547">
                  <c:v>5.48</c:v>
                </c:pt>
                <c:pt idx="548">
                  <c:v>5.49</c:v>
                </c:pt>
                <c:pt idx="549">
                  <c:v>5.5</c:v>
                </c:pt>
                <c:pt idx="550">
                  <c:v>5.51</c:v>
                </c:pt>
                <c:pt idx="551">
                  <c:v>5.52</c:v>
                </c:pt>
                <c:pt idx="552">
                  <c:v>5.53</c:v>
                </c:pt>
                <c:pt idx="553">
                  <c:v>5.54</c:v>
                </c:pt>
                <c:pt idx="554">
                  <c:v>5.55</c:v>
                </c:pt>
                <c:pt idx="555">
                  <c:v>5.56</c:v>
                </c:pt>
                <c:pt idx="556">
                  <c:v>5.57</c:v>
                </c:pt>
                <c:pt idx="557">
                  <c:v>5.58</c:v>
                </c:pt>
                <c:pt idx="558">
                  <c:v>5.59</c:v>
                </c:pt>
                <c:pt idx="559">
                  <c:v>5.6</c:v>
                </c:pt>
                <c:pt idx="560">
                  <c:v>5.61</c:v>
                </c:pt>
                <c:pt idx="561">
                  <c:v>5.62</c:v>
                </c:pt>
                <c:pt idx="562">
                  <c:v>5.63</c:v>
                </c:pt>
                <c:pt idx="563">
                  <c:v>5.64</c:v>
                </c:pt>
                <c:pt idx="564">
                  <c:v>5.65</c:v>
                </c:pt>
                <c:pt idx="565">
                  <c:v>5.66</c:v>
                </c:pt>
                <c:pt idx="566">
                  <c:v>5.67</c:v>
                </c:pt>
                <c:pt idx="567">
                  <c:v>5.68</c:v>
                </c:pt>
                <c:pt idx="568">
                  <c:v>5.69</c:v>
                </c:pt>
                <c:pt idx="569">
                  <c:v>5.7</c:v>
                </c:pt>
                <c:pt idx="570">
                  <c:v>5.71</c:v>
                </c:pt>
                <c:pt idx="571">
                  <c:v>5.72</c:v>
                </c:pt>
                <c:pt idx="572">
                  <c:v>5.73</c:v>
                </c:pt>
                <c:pt idx="573">
                  <c:v>5.74</c:v>
                </c:pt>
                <c:pt idx="574">
                  <c:v>5.75</c:v>
                </c:pt>
                <c:pt idx="575">
                  <c:v>5.76</c:v>
                </c:pt>
                <c:pt idx="576">
                  <c:v>5.77</c:v>
                </c:pt>
                <c:pt idx="577">
                  <c:v>5.78</c:v>
                </c:pt>
                <c:pt idx="578">
                  <c:v>5.79</c:v>
                </c:pt>
                <c:pt idx="579">
                  <c:v>5.8</c:v>
                </c:pt>
                <c:pt idx="580">
                  <c:v>5.81</c:v>
                </c:pt>
                <c:pt idx="581">
                  <c:v>5.82</c:v>
                </c:pt>
                <c:pt idx="582">
                  <c:v>5.83</c:v>
                </c:pt>
                <c:pt idx="583">
                  <c:v>5.84</c:v>
                </c:pt>
                <c:pt idx="584">
                  <c:v>5.85</c:v>
                </c:pt>
                <c:pt idx="585">
                  <c:v>5.86</c:v>
                </c:pt>
                <c:pt idx="586">
                  <c:v>5.87</c:v>
                </c:pt>
                <c:pt idx="587">
                  <c:v>5.88</c:v>
                </c:pt>
                <c:pt idx="588">
                  <c:v>5.89</c:v>
                </c:pt>
                <c:pt idx="589">
                  <c:v>5.9</c:v>
                </c:pt>
                <c:pt idx="590">
                  <c:v>5.91</c:v>
                </c:pt>
                <c:pt idx="591">
                  <c:v>5.92</c:v>
                </c:pt>
                <c:pt idx="592">
                  <c:v>5.93</c:v>
                </c:pt>
                <c:pt idx="593">
                  <c:v>5.94</c:v>
                </c:pt>
                <c:pt idx="594">
                  <c:v>5.95</c:v>
                </c:pt>
                <c:pt idx="595">
                  <c:v>5.96</c:v>
                </c:pt>
                <c:pt idx="596">
                  <c:v>5.97</c:v>
                </c:pt>
                <c:pt idx="597">
                  <c:v>5.98</c:v>
                </c:pt>
                <c:pt idx="598">
                  <c:v>5.99</c:v>
                </c:pt>
                <c:pt idx="599">
                  <c:v>6</c:v>
                </c:pt>
              </c:numCache>
            </c:numRef>
          </c:xVal>
          <c:yVal>
            <c:numRef>
              <c:f>'FROM SPLIT TIMES'!$L$1:$L$600</c:f>
              <c:numCache>
                <c:formatCode>0.00</c:formatCode>
                <c:ptCount val="600"/>
                <c:pt idx="0" formatCode="General">
                  <c:v>0</c:v>
                </c:pt>
                <c:pt idx="1">
                  <c:v>7.2035880644341894</c:v>
                </c:pt>
                <c:pt idx="2">
                  <c:v>7.1408228959610858</c:v>
                </c:pt>
                <c:pt idx="3">
                  <c:v>7.0786536259805279</c:v>
                </c:pt>
                <c:pt idx="4">
                  <c:v>7.0170742159374688</c:v>
                </c:pt>
                <c:pt idx="5">
                  <c:v>6.9560786945502429</c:v>
                </c:pt>
                <c:pt idx="6">
                  <c:v>6.8956611569701742</c:v>
                </c:pt>
                <c:pt idx="7">
                  <c:v>6.8358157639528958</c:v>
                </c:pt>
                <c:pt idx="8">
                  <c:v>6.7765367410412392</c:v>
                </c:pt>
                <c:pt idx="9">
                  <c:v>6.7178183777595022</c:v>
                </c:pt>
                <c:pt idx="10">
                  <c:v>6.6596550268189123</c:v>
                </c:pt>
                <c:pt idx="11">
                  <c:v>6.6020411033341491</c:v>
                </c:pt>
                <c:pt idx="12">
                  <c:v>6.544971084050716</c:v>
                </c:pt>
                <c:pt idx="13">
                  <c:v>6.4884395065830285</c:v>
                </c:pt>
                <c:pt idx="14">
                  <c:v>6.4324409686630393</c:v>
                </c:pt>
                <c:pt idx="15">
                  <c:v>6.3769701273992556</c:v>
                </c:pt>
                <c:pt idx="16">
                  <c:v>6.3220216985459627</c:v>
                </c:pt>
                <c:pt idx="17">
                  <c:v>6.2675904557825399</c:v>
                </c:pt>
                <c:pt idx="18">
                  <c:v>6.2136712300026868</c:v>
                </c:pt>
                <c:pt idx="19">
                  <c:v>6.1602589086134172</c:v>
                </c:pt>
                <c:pt idx="20">
                  <c:v>6.1073484348436713</c:v>
                </c:pt>
                <c:pt idx="21">
                  <c:v>6.0549348070624234</c:v>
                </c:pt>
                <c:pt idx="22">
                  <c:v>6.0030130781061022</c:v>
                </c:pt>
                <c:pt idx="23">
                  <c:v>5.9515783546152177</c:v>
                </c:pt>
                <c:pt idx="24">
                  <c:v>5.9006257963800461</c:v>
                </c:pt>
                <c:pt idx="25">
                  <c:v>5.850150615695231</c:v>
                </c:pt>
                <c:pt idx="26">
                  <c:v>5.8001480767231719</c:v>
                </c:pt>
                <c:pt idx="27">
                  <c:v>5.7506134948660685</c:v>
                </c:pt>
                <c:pt idx="28">
                  <c:v>5.7015422361464951</c:v>
                </c:pt>
                <c:pt idx="29">
                  <c:v>5.6529297165963719</c:v>
                </c:pt>
                <c:pt idx="30">
                  <c:v>5.6047714016542027</c:v>
                </c:pt>
                <c:pt idx="31">
                  <c:v>5.5570628055704807</c:v>
                </c:pt>
                <c:pt idx="32">
                  <c:v>5.5097994908210985</c:v>
                </c:pt>
                <c:pt idx="33">
                  <c:v>5.4629770675286959</c:v>
                </c:pt>
                <c:pt idx="34">
                  <c:v>5.4165911928917749</c:v>
                </c:pt>
                <c:pt idx="35">
                  <c:v>5.3706375706215033</c:v>
                </c:pt>
                <c:pt idx="36">
                  <c:v>5.3251119503860824</c:v>
                </c:pt>
                <c:pt idx="37">
                  <c:v>5.2800101272625621</c:v>
                </c:pt>
                <c:pt idx="38">
                  <c:v>5.2353279411959921</c:v>
                </c:pt>
                <c:pt idx="39">
                  <c:v>5.1910612764658168</c:v>
                </c:pt>
                <c:pt idx="40">
                  <c:v>5.1472060611593813</c:v>
                </c:pt>
                <c:pt idx="41">
                  <c:v>5.1037582666524663</c:v>
                </c:pt>
                <c:pt idx="42">
                  <c:v>5.0607139070967389</c:v>
                </c:pt>
                <c:pt idx="43">
                  <c:v>5.018069038914021</c:v>
                </c:pt>
                <c:pt idx="44">
                  <c:v>4.9758197602972594</c:v>
                </c:pt>
                <c:pt idx="45">
                  <c:v>4.9339622107181311</c:v>
                </c:pt>
                <c:pt idx="46">
                  <c:v>4.8924925704411528</c:v>
                </c:pt>
                <c:pt idx="47">
                  <c:v>4.8514070600442212</c:v>
                </c:pt>
                <c:pt idx="48">
                  <c:v>4.8107019399454813</c:v>
                </c:pt>
                <c:pt idx="49">
                  <c:v>4.7703735099364302</c:v>
                </c:pt>
                <c:pt idx="50">
                  <c:v>4.7304181087211736</c:v>
                </c:pt>
                <c:pt idx="51">
                  <c:v>4.6908321134617275</c:v>
                </c:pt>
                <c:pt idx="52">
                  <c:v>4.6516119393293014</c:v>
                </c:pt>
                <c:pt idx="53">
                  <c:v>4.612754039061449</c:v>
                </c:pt>
                <c:pt idx="54">
                  <c:v>4.5742549025250314</c:v>
                </c:pt>
                <c:pt idx="55">
                  <c:v>4.5361110562848728</c:v>
                </c:pt>
                <c:pt idx="56">
                  <c:v>4.4983190631780605</c:v>
                </c:pt>
                <c:pt idx="57">
                  <c:v>4.4608755218937892</c:v>
                </c:pt>
                <c:pt idx="58">
                  <c:v>4.4237770665586664</c:v>
                </c:pt>
                <c:pt idx="59">
                  <c:v>4.3870203663274081</c:v>
                </c:pt>
                <c:pt idx="60">
                  <c:v>4.3506021249788578</c:v>
                </c:pt>
                <c:pt idx="61">
                  <c:v>4.3145190805172167</c:v>
                </c:pt>
                <c:pt idx="62">
                  <c:v>4.2787680047784482</c:v>
                </c:pt>
                <c:pt idx="63">
                  <c:v>4.2433457030417694</c:v>
                </c:pt>
                <c:pt idx="64">
                  <c:v>4.2082490136461361</c:v>
                </c:pt>
                <c:pt idx="65">
                  <c:v>4.1734748076116919</c:v>
                </c:pt>
                <c:pt idx="66">
                  <c:v>4.1390199882660568</c:v>
                </c:pt>
                <c:pt idx="67">
                  <c:v>4.1048814908754494</c:v>
                </c:pt>
                <c:pt idx="68">
                  <c:v>4.0710562822805079</c:v>
                </c:pt>
                <c:pt idx="69">
                  <c:v>4.037541360536788</c:v>
                </c:pt>
                <c:pt idx="70">
                  <c:v>4.0043337545598643</c:v>
                </c:pt>
                <c:pt idx="71">
                  <c:v>3.9714305237749468</c:v>
                </c:pt>
                <c:pt idx="72">
                  <c:v>3.938828757770974</c:v>
                </c:pt>
                <c:pt idx="73">
                  <c:v>3.9065255759591095</c:v>
                </c:pt>
                <c:pt idx="74">
                  <c:v>3.8745181272355715</c:v>
                </c:pt>
                <c:pt idx="75">
                  <c:v>3.8428035896487502</c:v>
                </c:pt>
                <c:pt idx="76">
                  <c:v>3.8113791700705368</c:v>
                </c:pt>
                <c:pt idx="77">
                  <c:v>3.7802421038718172</c:v>
                </c:pt>
                <c:pt idx="78">
                  <c:v>3.7493896546020578</c:v>
                </c:pt>
                <c:pt idx="79">
                  <c:v>3.7188191136729469</c:v>
                </c:pt>
                <c:pt idx="80">
                  <c:v>3.6885278000460024</c:v>
                </c:pt>
                <c:pt idx="81">
                  <c:v>3.6585130599241298</c:v>
                </c:pt>
                <c:pt idx="82">
                  <c:v>3.6287722664470361</c:v>
                </c:pt>
                <c:pt idx="83">
                  <c:v>3.5993028193904739</c:v>
                </c:pt>
                <c:pt idx="84">
                  <c:v>3.5701021448692556</c:v>
                </c:pt>
                <c:pt idx="85">
                  <c:v>3.5411676950439648</c:v>
                </c:pt>
                <c:pt idx="86">
                  <c:v>3.5124969478313428</c:v>
                </c:pt>
                <c:pt idx="87">
                  <c:v>3.4840874066182881</c:v>
                </c:pt>
                <c:pt idx="88">
                  <c:v>3.4559365999794025</c:v>
                </c:pt>
                <c:pt idx="89">
                  <c:v>3.4280420813980568</c:v>
                </c:pt>
                <c:pt idx="90">
                  <c:v>3.4004014289909219</c:v>
                </c:pt>
                <c:pt idx="91">
                  <c:v>3.3730122452359055</c:v>
                </c:pt>
                <c:pt idx="92">
                  <c:v>3.3458721567034555</c:v>
                </c:pt>
                <c:pt idx="93">
                  <c:v>3.3189788137911949</c:v>
                </c:pt>
                <c:pt idx="94">
                  <c:v>3.2923298904618123</c:v>
                </c:pt>
                <c:pt idx="95">
                  <c:v>3.2659230839841968</c:v>
                </c:pt>
                <c:pt idx="96">
                  <c:v>3.2397561146777516</c:v>
                </c:pt>
                <c:pt idx="97">
                  <c:v>3.2138267256598421</c:v>
                </c:pt>
                <c:pt idx="98">
                  <c:v>3.1881326825963523</c:v>
                </c:pt>
                <c:pt idx="99">
                  <c:v>3.1626717734552878</c:v>
                </c:pt>
                <c:pt idx="100">
                  <c:v>3.1374418082633904</c:v>
                </c:pt>
                <c:pt idx="101">
                  <c:v>3.1124406188657314</c:v>
                </c:pt>
                <c:pt idx="102">
                  <c:v>3.0876660586882303</c:v>
                </c:pt>
                <c:pt idx="103">
                  <c:v>3.0631160025030644</c:v>
                </c:pt>
                <c:pt idx="104">
                  <c:v>3.0387883461969278</c:v>
                </c:pt>
                <c:pt idx="105">
                  <c:v>3.0146810065421148</c:v>
                </c:pt>
                <c:pt idx="106">
                  <c:v>2.9907919209703562</c:v>
                </c:pt>
                <c:pt idx="107">
                  <c:v>2.9671190473494096</c:v>
                </c:pt>
                <c:pt idx="108">
                  <c:v>2.9436603637623469</c:v>
                </c:pt>
                <c:pt idx="109">
                  <c:v>2.9204138682894927</c:v>
                </c:pt>
                <c:pt idx="110">
                  <c:v>2.8973775787930047</c:v>
                </c:pt>
                <c:pt idx="111">
                  <c:v>2.8745495327040333</c:v>
                </c:pt>
                <c:pt idx="112">
                  <c:v>2.8519277868124444</c:v>
                </c:pt>
                <c:pt idx="113">
                  <c:v>2.829510417059061</c:v>
                </c:pt>
                <c:pt idx="114">
                  <c:v>2.8072955183303918</c:v>
                </c:pt>
                <c:pt idx="115">
                  <c:v>2.7852812042558202</c:v>
                </c:pt>
                <c:pt idx="116">
                  <c:v>2.7634656070072054</c:v>
                </c:pt>
                <c:pt idx="117">
                  <c:v>2.7418468771008784</c:v>
                </c:pt>
                <c:pt idx="118">
                  <c:v>2.7204231832019943</c:v>
                </c:pt>
                <c:pt idx="119">
                  <c:v>2.6991927119312105</c:v>
                </c:pt>
                <c:pt idx="120">
                  <c:v>2.6781536676736586</c:v>
                </c:pt>
                <c:pt idx="121">
                  <c:v>2.6573042723901752</c:v>
                </c:pt>
                <c:pt idx="122">
                  <c:v>2.6366427654307789</c:v>
                </c:pt>
                <c:pt idx="123">
                  <c:v>2.6161674033503393</c:v>
                </c:pt>
                <c:pt idx="124">
                  <c:v>2.5958764597264246</c:v>
                </c:pt>
                <c:pt idx="125">
                  <c:v>2.5757682249792988</c:v>
                </c:pt>
                <c:pt idx="126">
                  <c:v>2.5558410061940324</c:v>
                </c:pt>
                <c:pt idx="127">
                  <c:v>2.536093126944702</c:v>
                </c:pt>
                <c:pt idx="128">
                  <c:v>2.5165229271206577</c:v>
                </c:pt>
                <c:pt idx="129">
                  <c:v>2.4971287627548211</c:v>
                </c:pt>
                <c:pt idx="130">
                  <c:v>2.4779090058539852</c:v>
                </c:pt>
                <c:pt idx="131">
                  <c:v>2.4588620442311138</c:v>
                </c:pt>
                <c:pt idx="132">
                  <c:v>2.4399862813395776</c:v>
                </c:pt>
                <c:pt idx="133">
                  <c:v>2.4212801361093317</c:v>
                </c:pt>
                <c:pt idx="134">
                  <c:v>2.4027420427849924</c:v>
                </c:pt>
                <c:pt idx="135">
                  <c:v>2.384370450765799</c:v>
                </c:pt>
                <c:pt idx="136">
                  <c:v>2.366163824447427</c:v>
                </c:pt>
                <c:pt idx="137">
                  <c:v>2.3481206430656347</c:v>
                </c:pt>
                <c:pt idx="138">
                  <c:v>2.3302394005417155</c:v>
                </c:pt>
                <c:pt idx="139">
                  <c:v>2.3125186053297342</c:v>
                </c:pt>
                <c:pt idx="140">
                  <c:v>2.2949567802655308</c:v>
                </c:pt>
                <c:pt idx="141">
                  <c:v>2.2775524624174501</c:v>
                </c:pt>
                <c:pt idx="142">
                  <c:v>2.2603042029387979</c:v>
                </c:pt>
                <c:pt idx="143">
                  <c:v>2.2432105669219848</c:v>
                </c:pt>
                <c:pt idx="144">
                  <c:v>2.2262701332543426</c:v>
                </c:pt>
                <c:pt idx="145">
                  <c:v>2.2094814944755945</c:v>
                </c:pt>
                <c:pt idx="146">
                  <c:v>2.192843256636948</c:v>
                </c:pt>
                <c:pt idx="147">
                  <c:v>2.1763540391618004</c:v>
                </c:pt>
                <c:pt idx="148">
                  <c:v>2.1600124747080298</c:v>
                </c:pt>
                <c:pt idx="149">
                  <c:v>2.1438172090318539</c:v>
                </c:pt>
                <c:pt idx="150">
                  <c:v>2.1277669008532367</c:v>
                </c:pt>
                <c:pt idx="151">
                  <c:v>2.1118602217228202</c:v>
                </c:pt>
                <c:pt idx="152">
                  <c:v>2.0960958558903626</c:v>
                </c:pt>
                <c:pt idx="153">
                  <c:v>2.0804725001746736</c:v>
                </c:pt>
                <c:pt idx="154">
                  <c:v>2.0649888638350089</c:v>
                </c:pt>
                <c:pt idx="155">
                  <c:v>2.0496436684439225</c:v>
                </c:pt>
                <c:pt idx="156">
                  <c:v>2.0344356477615495</c:v>
                </c:pt>
                <c:pt idx="157">
                  <c:v>2.0193635476113019</c:v>
                </c:pt>
                <c:pt idx="158">
                  <c:v>2.0044261257569667</c:v>
                </c:pt>
                <c:pt idx="159">
                  <c:v>1.9896221517811772</c:v>
                </c:pt>
                <c:pt idx="160">
                  <c:v>1.9749504069652464</c:v>
                </c:pt>
                <c:pt idx="161">
                  <c:v>1.960409684170352</c:v>
                </c:pt>
                <c:pt idx="162">
                  <c:v>1.9459987877200398</c:v>
                </c:pt>
                <c:pt idx="163">
                  <c:v>1.9317165332840449</c:v>
                </c:pt>
                <c:pt idx="164">
                  <c:v>1.9175617477634048</c:v>
                </c:pt>
                <c:pt idx="165">
                  <c:v>1.9035332691768498</c:v>
                </c:pt>
                <c:pt idx="166">
                  <c:v>1.8896299465484618</c:v>
                </c:pt>
                <c:pt idx="167">
                  <c:v>1.8758506397965737</c:v>
                </c:pt>
                <c:pt idx="168">
                  <c:v>1.8621942196239019</c:v>
                </c:pt>
                <c:pt idx="169">
                  <c:v>1.8486595674088944</c:v>
                </c:pt>
                <c:pt idx="170">
                  <c:v>1.8352455750982855</c:v>
                </c:pt>
                <c:pt idx="171">
                  <c:v>1.8219511451008277</c:v>
                </c:pt>
                <c:pt idx="172">
                  <c:v>1.8087751901821996</c:v>
                </c:pt>
                <c:pt idx="173">
                  <c:v>1.7957166333610739</c:v>
                </c:pt>
                <c:pt idx="174">
                  <c:v>1.7827744078063192</c:v>
                </c:pt>
                <c:pt idx="175">
                  <c:v>1.7699474567353426</c:v>
                </c:pt>
                <c:pt idx="176">
                  <c:v>1.7572347333135339</c:v>
                </c:pt>
                <c:pt idx="177">
                  <c:v>1.7446352005548218</c:v>
                </c:pt>
                <c:pt idx="178">
                  <c:v>1.732147831223311</c:v>
                </c:pt>
                <c:pt idx="179">
                  <c:v>1.719771607735997</c:v>
                </c:pt>
                <c:pt idx="180">
                  <c:v>1.7075055220665412</c:v>
                </c:pt>
                <c:pt idx="181">
                  <c:v>1.6953485756500912</c:v>
                </c:pt>
                <c:pt idx="182">
                  <c:v>1.6832997792891422</c:v>
                </c:pt>
                <c:pt idx="183">
                  <c:v>1.6713581530604176</c:v>
                </c:pt>
                <c:pt idx="184">
                  <c:v>1.6595227262227583</c:v>
                </c:pt>
                <c:pt idx="185">
                  <c:v>1.6477925371260165</c:v>
                </c:pt>
                <c:pt idx="186">
                  <c:v>1.636166633120927</c:v>
                </c:pt>
                <c:pt idx="187">
                  <c:v>1.6246440704699612</c:v>
                </c:pt>
                <c:pt idx="188">
                  <c:v>1.6132239142591369</c:v>
                </c:pt>
                <c:pt idx="189">
                  <c:v>1.6019052383107821</c:v>
                </c:pt>
                <c:pt idx="190">
                  <c:v>1.5906871250972385</c:v>
                </c:pt>
                <c:pt idx="191">
                  <c:v>1.579568665655489</c:v>
                </c:pt>
                <c:pt idx="192">
                  <c:v>1.5685489595027096</c:v>
                </c:pt>
                <c:pt idx="193">
                  <c:v>1.5576271145527174</c:v>
                </c:pt>
                <c:pt idx="194">
                  <c:v>1.5468022470333245</c:v>
                </c:pt>
                <c:pt idx="195">
                  <c:v>1.5360734814045653</c:v>
                </c:pt>
                <c:pt idx="196">
                  <c:v>1.5254399502778071</c:v>
                </c:pt>
                <c:pt idx="197">
                  <c:v>1.5149007943357184</c:v>
                </c:pt>
                <c:pt idx="198">
                  <c:v>1.5044551622530911</c:v>
                </c:pt>
                <c:pt idx="199">
                  <c:v>1.4941022106185087</c:v>
                </c:pt>
                <c:pt idx="200">
                  <c:v>1.4838411038568431</c:v>
                </c:pt>
                <c:pt idx="201">
                  <c:v>1.473671014152578</c:v>
                </c:pt>
                <c:pt idx="202">
                  <c:v>1.4635911213739443</c:v>
                </c:pt>
                <c:pt idx="203">
                  <c:v>1.4536006129978605</c:v>
                </c:pt>
                <c:pt idx="204">
                  <c:v>1.4436986840356634</c:v>
                </c:pt>
                <c:pt idx="205">
                  <c:v>1.43388453695963</c:v>
                </c:pt>
                <c:pt idx="206">
                  <c:v>1.4241573816302695</c:v>
                </c:pt>
                <c:pt idx="207">
                  <c:v>1.4145164352243869</c:v>
                </c:pt>
                <c:pt idx="208">
                  <c:v>1.4049609221638979</c:v>
                </c:pt>
                <c:pt idx="209">
                  <c:v>1.3954900740453999</c:v>
                </c:pt>
                <c:pt idx="210">
                  <c:v>1.3861031295704771</c:v>
                </c:pt>
                <c:pt idx="211">
                  <c:v>1.3767993344767409</c:v>
                </c:pt>
                <c:pt idx="212">
                  <c:v>1.3675779414695894</c:v>
                </c:pt>
                <c:pt idx="213">
                  <c:v>1.3584382101546866</c:v>
                </c:pt>
                <c:pt idx="214">
                  <c:v>1.3493794069711402</c:v>
                </c:pt>
                <c:pt idx="215">
                  <c:v>1.3404008051253875</c:v>
                </c:pt>
                <c:pt idx="216">
                  <c:v>1.3315016845257592</c:v>
                </c:pt>
                <c:pt idx="217">
                  <c:v>1.3226813317177368</c:v>
                </c:pt>
                <c:pt idx="218">
                  <c:v>1.3139390398198745</c:v>
                </c:pt>
                <c:pt idx="219">
                  <c:v>1.305274108460394</c:v>
                </c:pt>
                <c:pt idx="220">
                  <c:v>1.2966858437144326</c:v>
                </c:pt>
                <c:pt idx="221">
                  <c:v>1.2881735580419478</c:v>
                </c:pt>
                <c:pt idx="222">
                  <c:v>1.2797365702262593</c:v>
                </c:pt>
                <c:pt idx="223">
                  <c:v>1.2713742053132333</c:v>
                </c:pt>
                <c:pt idx="224">
                  <c:v>1.2630857945510903</c:v>
                </c:pt>
                <c:pt idx="225">
                  <c:v>1.254870675330837</c:v>
                </c:pt>
                <c:pt idx="226">
                  <c:v>1.246728191127314</c:v>
                </c:pt>
                <c:pt idx="227">
                  <c:v>1.2386576914408476</c:v>
                </c:pt>
                <c:pt idx="228">
                  <c:v>1.2306585317395065</c:v>
                </c:pt>
                <c:pt idx="229">
                  <c:v>1.2227300734019468</c:v>
                </c:pt>
                <c:pt idx="230">
                  <c:v>1.2148716836608506</c:v>
                </c:pt>
                <c:pt idx="231">
                  <c:v>1.2070827355469385</c:v>
                </c:pt>
                <c:pt idx="232">
                  <c:v>1.1993626078335611</c:v>
                </c:pt>
                <c:pt idx="233">
                  <c:v>1.1917106849818528</c:v>
                </c:pt>
                <c:pt idx="234">
                  <c:v>1.1841263570864546</c:v>
                </c:pt>
                <c:pt idx="235">
                  <c:v>1.17660901982178</c:v>
                </c:pt>
                <c:pt idx="236">
                  <c:v>1.1691580743888386</c:v>
                </c:pt>
                <c:pt idx="237">
                  <c:v>1.1617729274625994</c:v>
                </c:pt>
                <c:pt idx="238">
                  <c:v>1.154452991139888</c:v>
                </c:pt>
                <c:pt idx="239">
                  <c:v>1.147197682887815</c:v>
                </c:pt>
                <c:pt idx="240">
                  <c:v>1.1400064254927309</c:v>
                </c:pt>
                <c:pt idx="241">
                  <c:v>1.1328786470096939</c:v>
                </c:pt>
                <c:pt idx="242">
                  <c:v>1.125813780712458</c:v>
                </c:pt>
                <c:pt idx="243">
                  <c:v>1.1188112650439581</c:v>
                </c:pt>
                <c:pt idx="244">
                  <c:v>1.1118705435673069</c:v>
                </c:pt>
                <c:pt idx="245">
                  <c:v>1.1049910649172767</c:v>
                </c:pt>
                <c:pt idx="246">
                  <c:v>1.0981722827522808</c:v>
                </c:pt>
                <c:pt idx="247">
                  <c:v>1.0914136557068321</c:v>
                </c:pt>
                <c:pt idx="248">
                  <c:v>1.0847146473444853</c:v>
                </c:pt>
                <c:pt idx="249">
                  <c:v>1.0780747261112524</c:v>
                </c:pt>
                <c:pt idx="250">
                  <c:v>1.0714933652894845</c:v>
                </c:pt>
                <c:pt idx="251">
                  <c:v>1.0649700429522193</c:v>
                </c:pt>
                <c:pt idx="252">
                  <c:v>1.0585042419179878</c:v>
                </c:pt>
                <c:pt idx="253">
                  <c:v>1.0520954497060722</c:v>
                </c:pt>
                <c:pt idx="254">
                  <c:v>1.0457431584922128</c:v>
                </c:pt>
                <c:pt idx="255">
                  <c:v>1.039446865064759</c:v>
                </c:pt>
                <c:pt idx="256">
                  <c:v>1.0332060707812578</c:v>
                </c:pt>
                <c:pt idx="257">
                  <c:v>1.0270202815254803</c:v>
                </c:pt>
                <c:pt idx="258">
                  <c:v>1.020889007664868</c:v>
                </c:pt>
                <c:pt idx="259">
                  <c:v>1.0148117640084147</c:v>
                </c:pt>
                <c:pt idx="260">
                  <c:v>1.0087880697649598</c:v>
                </c:pt>
                <c:pt idx="261">
                  <c:v>1.0028174485019012</c:v>
                </c:pt>
                <c:pt idx="262">
                  <c:v>0.99689942810431686</c:v>
                </c:pt>
                <c:pt idx="263">
                  <c:v>0.99103354073449346</c:v>
                </c:pt>
                <c:pt idx="264">
                  <c:v>0.98521932279185498</c:v>
                </c:pt>
                <c:pt idx="265">
                  <c:v>0.97945631487329432</c:v>
                </c:pt>
                <c:pt idx="266">
                  <c:v>0.97374406173388928</c:v>
                </c:pt>
                <c:pt idx="267">
                  <c:v>0.96808211224801555</c:v>
                </c:pt>
                <c:pt idx="268">
                  <c:v>0.96247001937083998</c:v>
                </c:pt>
                <c:pt idx="269">
                  <c:v>0.95690734010019596</c:v>
                </c:pt>
                <c:pt idx="270">
                  <c:v>0.95139363543883382</c:v>
                </c:pt>
                <c:pt idx="271">
                  <c:v>0.94592847035704664</c:v>
                </c:pt>
                <c:pt idx="272">
                  <c:v>0.94051141375565983</c:v>
                </c:pt>
                <c:pt idx="273">
                  <c:v>0.93514203842939125</c:v>
                </c:pt>
                <c:pt idx="274">
                  <c:v>0.92981992103056554</c:v>
                </c:pt>
                <c:pt idx="275">
                  <c:v>0.92454464203319042</c:v>
                </c:pt>
                <c:pt idx="276">
                  <c:v>0.91931578569738182</c:v>
                </c:pt>
                <c:pt idx="277">
                  <c:v>0.91413294003414081</c:v>
                </c:pt>
                <c:pt idx="278">
                  <c:v>0.90899569677047665</c:v>
                </c:pt>
                <c:pt idx="279">
                  <c:v>0.90390365131486705</c:v>
                </c:pt>
                <c:pt idx="280">
                  <c:v>0.89885640272306211</c:v>
                </c:pt>
                <c:pt idx="281">
                  <c:v>0.89385355366421904</c:v>
                </c:pt>
                <c:pt idx="282">
                  <c:v>0.88889471038736956</c:v>
                </c:pt>
                <c:pt idx="283">
                  <c:v>0.88397948268821336</c:v>
                </c:pt>
                <c:pt idx="284">
                  <c:v>0.87910748387623849</c:v>
                </c:pt>
                <c:pt idx="285">
                  <c:v>0.87427833074215699</c:v>
                </c:pt>
                <c:pt idx="286">
                  <c:v>0.86949164352566599</c:v>
                </c:pt>
                <c:pt idx="287">
                  <c:v>0.86474704588351181</c:v>
                </c:pt>
                <c:pt idx="288">
                  <c:v>0.86004416485787605</c:v>
                </c:pt>
                <c:pt idx="289">
                  <c:v>0.8553826308450595</c:v>
                </c:pt>
                <c:pt idx="290">
                  <c:v>0.85076207756447597</c:v>
                </c:pt>
                <c:pt idx="291">
                  <c:v>0.84618214202794517</c:v>
                </c:pt>
                <c:pt idx="292">
                  <c:v>0.84164246450928271</c:v>
                </c:pt>
                <c:pt idx="293">
                  <c:v>0.83714268851418416</c:v>
                </c:pt>
                <c:pt idx="294">
                  <c:v>0.83268246075040542</c:v>
                </c:pt>
                <c:pt idx="295">
                  <c:v>0.82826143109822226</c:v>
                </c:pt>
                <c:pt idx="296">
                  <c:v>0.82387925258118688</c:v>
                </c:pt>
                <c:pt idx="297">
                  <c:v>0.81953558133715609</c:v>
                </c:pt>
                <c:pt idx="298">
                  <c:v>0.81523007658960744</c:v>
                </c:pt>
                <c:pt idx="299">
                  <c:v>0.81096240061922642</c:v>
                </c:pt>
                <c:pt idx="300">
                  <c:v>0.80673221873577083</c:v>
                </c:pt>
                <c:pt idx="301">
                  <c:v>0.80253919925020456</c:v>
                </c:pt>
                <c:pt idx="302">
                  <c:v>0.79838301344709883</c:v>
                </c:pt>
                <c:pt idx="303">
                  <c:v>0.79426333555730144</c:v>
                </c:pt>
                <c:pt idx="304">
                  <c:v>0.7901798427308655</c:v>
                </c:pt>
                <c:pt idx="305">
                  <c:v>0.786132215010241</c:v>
                </c:pt>
                <c:pt idx="306">
                  <c:v>0.78212013530372015</c:v>
                </c:pt>
                <c:pt idx="307">
                  <c:v>0.77814328935914112</c:v>
                </c:pt>
                <c:pt idx="308">
                  <c:v>0.77420136573784093</c:v>
                </c:pt>
                <c:pt idx="309">
                  <c:v>0.77029405578885912</c:v>
                </c:pt>
                <c:pt idx="310">
                  <c:v>0.76642105362338742</c:v>
                </c:pt>
                <c:pt idx="311">
                  <c:v>0.76258205608946472</c:v>
                </c:pt>
                <c:pt idx="312">
                  <c:v>0.7587767627469123</c:v>
                </c:pt>
                <c:pt idx="313">
                  <c:v>0.75500487584251008</c:v>
                </c:pt>
                <c:pt idx="314">
                  <c:v>0.75126610028540797</c:v>
                </c:pt>
                <c:pt idx="315">
                  <c:v>0.7475601436227739</c:v>
                </c:pt>
                <c:pt idx="316">
                  <c:v>0.74388671601567091</c:v>
                </c:pt>
                <c:pt idx="317">
                  <c:v>0.74024553021516759</c:v>
                </c:pt>
                <c:pt idx="318">
                  <c:v>0.73663630153867143</c:v>
                </c:pt>
                <c:pt idx="319">
                  <c:v>0.73305874784649161</c:v>
                </c:pt>
                <c:pt idx="320">
                  <c:v>0.72951258951862186</c:v>
                </c:pt>
                <c:pt idx="321">
                  <c:v>0.7259975494317441</c:v>
                </c:pt>
                <c:pt idx="322">
                  <c:v>0.7225133529364518</c:v>
                </c:pt>
                <c:pt idx="323">
                  <c:v>0.71905972783468708</c:v>
                </c:pt>
                <c:pt idx="324">
                  <c:v>0.71563640435739273</c:v>
                </c:pt>
                <c:pt idx="325">
                  <c:v>0.71224311514237848</c:v>
                </c:pt>
                <c:pt idx="326">
                  <c:v>0.70887959521239086</c:v>
                </c:pt>
                <c:pt idx="327">
                  <c:v>0.70554558195339689</c:v>
                </c:pt>
                <c:pt idx="328">
                  <c:v>0.70224081509306913</c:v>
                </c:pt>
                <c:pt idx="329">
                  <c:v>0.69896503667947463</c:v>
                </c:pt>
                <c:pt idx="330">
                  <c:v>0.69571799105996746</c:v>
                </c:pt>
                <c:pt idx="331">
                  <c:v>0.6924994248602766</c:v>
                </c:pt>
                <c:pt idx="332">
                  <c:v>0.68930908696379389</c:v>
                </c:pt>
                <c:pt idx="333">
                  <c:v>0.68614672849105751</c:v>
                </c:pt>
                <c:pt idx="334">
                  <c:v>0.68301210277942548</c:v>
                </c:pt>
                <c:pt idx="335">
                  <c:v>0.67990496536294454</c:v>
                </c:pt>
                <c:pt idx="336">
                  <c:v>0.67682507395240599</c:v>
                </c:pt>
                <c:pt idx="337">
                  <c:v>0.67377218841558928</c:v>
                </c:pt>
                <c:pt idx="338">
                  <c:v>0.67074607075769233</c:v>
                </c:pt>
                <c:pt idx="339">
                  <c:v>0.66774648510194412</c:v>
                </c:pt>
                <c:pt idx="340">
                  <c:v>0.66477319767040188</c:v>
                </c:pt>
                <c:pt idx="341">
                  <c:v>0.6618259767649245</c:v>
                </c:pt>
                <c:pt idx="342">
                  <c:v>0.65890459274832824</c:v>
                </c:pt>
                <c:pt idx="343">
                  <c:v>0.65600881802571698</c:v>
                </c:pt>
                <c:pt idx="344">
                  <c:v>0.65313842702598734</c:v>
                </c:pt>
                <c:pt idx="345">
                  <c:v>0.65029319618350745</c:v>
                </c:pt>
                <c:pt idx="346">
                  <c:v>0.64747290391996748</c:v>
                </c:pt>
                <c:pt idx="347">
                  <c:v>0.64467733062639865</c:v>
                </c:pt>
                <c:pt idx="348">
                  <c:v>0.6419062586453621</c:v>
                </c:pt>
                <c:pt idx="349">
                  <c:v>0.63915947225330172</c:v>
                </c:pt>
                <c:pt idx="350">
                  <c:v>0.63643675764306396</c:v>
                </c:pt>
                <c:pt idx="351">
                  <c:v>0.63373790290657994</c:v>
                </c:pt>
                <c:pt idx="352">
                  <c:v>0.6310626980177082</c:v>
                </c:pt>
                <c:pt idx="353">
                  <c:v>0.62841093481523935</c:v>
                </c:pt>
                <c:pt idx="354">
                  <c:v>0.62578240698605647</c:v>
                </c:pt>
                <c:pt idx="355">
                  <c:v>0.62317691004845455</c:v>
                </c:pt>
                <c:pt idx="356">
                  <c:v>0.62059424133561414</c:v>
                </c:pt>
                <c:pt idx="357">
                  <c:v>0.61803419997922882</c:v>
                </c:pt>
                <c:pt idx="358">
                  <c:v>0.61549658689328501</c:v>
                </c:pt>
                <c:pt idx="359">
                  <c:v>0.61298120475799223</c:v>
                </c:pt>
                <c:pt idx="360">
                  <c:v>0.61048785800386263</c:v>
                </c:pt>
                <c:pt idx="361">
                  <c:v>0.6080163527959398</c:v>
                </c:pt>
                <c:pt idx="362">
                  <c:v>0.60556649701817045</c:v>
                </c:pt>
                <c:pt idx="363">
                  <c:v>0.60313810025792491</c:v>
                </c:pt>
                <c:pt idx="364">
                  <c:v>0.6007309737906591</c:v>
                </c:pt>
                <c:pt idx="365">
                  <c:v>0.59834493056471783</c:v>
                </c:pt>
                <c:pt idx="366">
                  <c:v>0.59597978518628125</c:v>
                </c:pt>
                <c:pt idx="367">
                  <c:v>0.59363535390444888</c:v>
                </c:pt>
                <c:pt idx="368">
                  <c:v>0.59131145459646062</c:v>
                </c:pt>
                <c:pt idx="369">
                  <c:v>0.5890079067530587</c:v>
                </c:pt>
                <c:pt idx="370">
                  <c:v>0.58672453146397907</c:v>
                </c:pt>
                <c:pt idx="371">
                  <c:v>0.58446115140358201</c:v>
                </c:pt>
                <c:pt idx="372">
                  <c:v>0.58221759081661206</c:v>
                </c:pt>
                <c:pt idx="373">
                  <c:v>0.5799936755040912</c:v>
                </c:pt>
                <c:pt idx="374">
                  <c:v>0.57778923280934102</c:v>
                </c:pt>
                <c:pt idx="375">
                  <c:v>0.57560409160413528</c:v>
                </c:pt>
                <c:pt idx="376">
                  <c:v>0.57343808227497783</c:v>
                </c:pt>
                <c:pt idx="377">
                  <c:v>0.57129103670950954</c:v>
                </c:pt>
                <c:pt idx="378">
                  <c:v>0.56916278828303879</c:v>
                </c:pt>
                <c:pt idx="379">
                  <c:v>0.5670531718451961</c:v>
                </c:pt>
                <c:pt idx="380">
                  <c:v>0.564962023706712</c:v>
                </c:pt>
                <c:pt idx="381">
                  <c:v>0.56288918162631651</c:v>
                </c:pt>
                <c:pt idx="382">
                  <c:v>0.5608344847977591</c:v>
                </c:pt>
                <c:pt idx="383">
                  <c:v>0.55879777383694684</c:v>
                </c:pt>
                <c:pt idx="384">
                  <c:v>0.55677889076920251</c:v>
                </c:pt>
                <c:pt idx="385">
                  <c:v>0.55477767901663888</c:v>
                </c:pt>
                <c:pt idx="386">
                  <c:v>0.55279398338564767</c:v>
                </c:pt>
                <c:pt idx="387">
                  <c:v>0.55082765005450585</c:v>
                </c:pt>
                <c:pt idx="388">
                  <c:v>0.54887852656109348</c:v>
                </c:pt>
                <c:pt idx="389">
                  <c:v>0.54694646179072437</c:v>
                </c:pt>
                <c:pt idx="390">
                  <c:v>0.54503130596409011</c:v>
                </c:pt>
                <c:pt idx="391">
                  <c:v>0.54313291062531155</c:v>
                </c:pt>
                <c:pt idx="392">
                  <c:v>0.54125112863010272</c:v>
                </c:pt>
                <c:pt idx="393">
                  <c:v>0.5393858141340413</c:v>
                </c:pt>
                <c:pt idx="394">
                  <c:v>0.53753682258094537</c:v>
                </c:pt>
                <c:pt idx="395">
                  <c:v>0.53570401069136031</c:v>
                </c:pt>
                <c:pt idx="396">
                  <c:v>0.53388723645114688</c:v>
                </c:pt>
                <c:pt idx="397">
                  <c:v>0.53208635910017521</c:v>
                </c:pt>
                <c:pt idx="398">
                  <c:v>0.53030123912112337</c:v>
                </c:pt>
                <c:pt idx="399">
                  <c:v>0.52853173822837496</c:v>
                </c:pt>
                <c:pt idx="400">
                  <c:v>0.52677771935702233</c:v>
                </c:pt>
                <c:pt idx="401">
                  <c:v>0.52503904665196621</c:v>
                </c:pt>
                <c:pt idx="402">
                  <c:v>0.52331558545711687</c:v>
                </c:pt>
                <c:pt idx="403">
                  <c:v>0.52160720230469315</c:v>
                </c:pt>
                <c:pt idx="404">
                  <c:v>0.5199137649046206</c:v>
                </c:pt>
                <c:pt idx="405">
                  <c:v>0.51823514213402244</c:v>
                </c:pt>
                <c:pt idx="406">
                  <c:v>0.51657120402681045</c:v>
                </c:pt>
                <c:pt idx="407">
                  <c:v>0.51492182176336765</c:v>
                </c:pt>
                <c:pt idx="408">
                  <c:v>0.51328686766032749</c:v>
                </c:pt>
                <c:pt idx="409">
                  <c:v>0.51166621516044275</c:v>
                </c:pt>
                <c:pt idx="410">
                  <c:v>0.51005973882255029</c:v>
                </c:pt>
                <c:pt idx="411">
                  <c:v>0.50846731431162395</c:v>
                </c:pt>
                <c:pt idx="412">
                  <c:v>0.50688881838891908</c:v>
                </c:pt>
                <c:pt idx="413">
                  <c:v>0.5053241289022079</c:v>
                </c:pt>
                <c:pt idx="414">
                  <c:v>0.50377312477610126</c:v>
                </c:pt>
                <c:pt idx="415">
                  <c:v>0.50223568600245883</c:v>
                </c:pt>
                <c:pt idx="416">
                  <c:v>0.50071169363088919</c:v>
                </c:pt>
                <c:pt idx="417">
                  <c:v>0.49920102975933128</c:v>
                </c:pt>
                <c:pt idx="418">
                  <c:v>0.49770357752472483</c:v>
                </c:pt>
                <c:pt idx="419">
                  <c:v>0.49621922109376465</c:v>
                </c:pt>
                <c:pt idx="420">
                  <c:v>0.49474784565373831</c:v>
                </c:pt>
                <c:pt idx="421">
                  <c:v>0.49328933740344688</c:v>
                </c:pt>
                <c:pt idx="422">
                  <c:v>0.49184358354420793</c:v>
                </c:pt>
                <c:pt idx="423">
                  <c:v>0.49041047227094081</c:v>
                </c:pt>
                <c:pt idx="424">
                  <c:v>0.48898989276333121</c:v>
                </c:pt>
                <c:pt idx="425">
                  <c:v>0.48758173517707731</c:v>
                </c:pt>
                <c:pt idx="426">
                  <c:v>0.48618589063521367</c:v>
                </c:pt>
                <c:pt idx="427">
                  <c:v>0.48480225121951448</c:v>
                </c:pt>
                <c:pt idx="428">
                  <c:v>0.48343070996197446</c:v>
                </c:pt>
                <c:pt idx="429">
                  <c:v>0.48207116083636731</c:v>
                </c:pt>
                <c:pt idx="430">
                  <c:v>0.48072349874987791</c:v>
                </c:pt>
                <c:pt idx="431">
                  <c:v>0.47938761953481407</c:v>
                </c:pt>
                <c:pt idx="432">
                  <c:v>0.47806341994039031</c:v>
                </c:pt>
                <c:pt idx="433">
                  <c:v>0.47675079762458655</c:v>
                </c:pt>
                <c:pt idx="434">
                  <c:v>0.47544965114608001</c:v>
                </c:pt>
                <c:pt idx="435">
                  <c:v>0.4741598799562517</c:v>
                </c:pt>
                <c:pt idx="436">
                  <c:v>0.47288138439126193</c:v>
                </c:pt>
                <c:pt idx="437">
                  <c:v>0.47161406566420055</c:v>
                </c:pt>
                <c:pt idx="438">
                  <c:v>0.47035782585730507</c:v>
                </c:pt>
                <c:pt idx="439">
                  <c:v>0.4691125679142511</c:v>
                </c:pt>
                <c:pt idx="440">
                  <c:v>0.46787819563251165</c:v>
                </c:pt>
                <c:pt idx="441">
                  <c:v>0.46665461365578459</c:v>
                </c:pt>
                <c:pt idx="442">
                  <c:v>0.46544172746648899</c:v>
                </c:pt>
                <c:pt idx="443">
                  <c:v>0.46423944337832906</c:v>
                </c:pt>
                <c:pt idx="444">
                  <c:v>0.46304766852892459</c:v>
                </c:pt>
                <c:pt idx="445">
                  <c:v>0.46186631087250823</c:v>
                </c:pt>
                <c:pt idx="446">
                  <c:v>0.46069527917268832</c:v>
                </c:pt>
                <c:pt idx="447">
                  <c:v>0.45953448299527644</c:v>
                </c:pt>
                <c:pt idx="448">
                  <c:v>0.45838383270117955</c:v>
                </c:pt>
                <c:pt idx="449">
                  <c:v>0.45724323943935763</c:v>
                </c:pt>
                <c:pt idx="450">
                  <c:v>0.45611261513984153</c:v>
                </c:pt>
                <c:pt idx="451">
                  <c:v>0.45499187250681594</c:v>
                </c:pt>
                <c:pt idx="452">
                  <c:v>0.45388092501176486</c:v>
                </c:pt>
                <c:pt idx="453">
                  <c:v>0.45277968688667608</c:v>
                </c:pt>
                <c:pt idx="454">
                  <c:v>0.45168807311730907</c:v>
                </c:pt>
                <c:pt idx="455">
                  <c:v>0.4506059994365228</c:v>
                </c:pt>
                <c:pt idx="456">
                  <c:v>0.44953338231766249</c:v>
                </c:pt>
                <c:pt idx="457">
                  <c:v>0.44847013896800669</c:v>
                </c:pt>
                <c:pt idx="458">
                  <c:v>0.4474161873222729</c:v>
                </c:pt>
                <c:pt idx="459">
                  <c:v>0.4463714460361809</c:v>
                </c:pt>
                <c:pt idx="460">
                  <c:v>0.44533583448007541</c:v>
                </c:pt>
                <c:pt idx="461">
                  <c:v>0.44430927273260357</c:v>
                </c:pt>
                <c:pt idx="462">
                  <c:v>0.44329168157445054</c:v>
                </c:pt>
                <c:pt idx="463">
                  <c:v>0.44228298248213144</c:v>
                </c:pt>
                <c:pt idx="464">
                  <c:v>0.44128309762183882</c:v>
                </c:pt>
                <c:pt idx="465">
                  <c:v>0.44029194984334352</c:v>
                </c:pt>
                <c:pt idx="466">
                  <c:v>0.4393094626739531</c:v>
                </c:pt>
                <c:pt idx="467">
                  <c:v>0.43833556031252169</c:v>
                </c:pt>
                <c:pt idx="468">
                  <c:v>0.43737016762351516</c:v>
                </c:pt>
                <c:pt idx="469">
                  <c:v>0.43641321013112816</c:v>
                </c:pt>
                <c:pt idx="470">
                  <c:v>0.43546461401345576</c:v>
                </c:pt>
                <c:pt idx="471">
                  <c:v>0.43452430609671444</c:v>
                </c:pt>
                <c:pt idx="472">
                  <c:v>0.43359221384951679</c:v>
                </c:pt>
                <c:pt idx="473">
                  <c:v>0.43266826537719727</c:v>
                </c:pt>
                <c:pt idx="474">
                  <c:v>0.43175238941618821</c:v>
                </c:pt>
                <c:pt idx="475">
                  <c:v>0.43084451532844525</c:v>
                </c:pt>
                <c:pt idx="476">
                  <c:v>0.42994457309592438</c:v>
                </c:pt>
                <c:pt idx="477">
                  <c:v>0.42905249331510736</c:v>
                </c:pt>
                <c:pt idx="478">
                  <c:v>0.42816820719157594</c:v>
                </c:pt>
                <c:pt idx="479">
                  <c:v>0.42729164653463508</c:v>
                </c:pt>
                <c:pt idx="480">
                  <c:v>0.42642274375198308</c:v>
                </c:pt>
                <c:pt idx="481">
                  <c:v>0.42556143184443057</c:v>
                </c:pt>
                <c:pt idx="482">
                  <c:v>0.42470764440066622</c:v>
                </c:pt>
                <c:pt idx="483">
                  <c:v>0.42386131559206908</c:v>
                </c:pt>
                <c:pt idx="484">
                  <c:v>0.42302238016756682</c:v>
                </c:pt>
                <c:pt idx="485">
                  <c:v>0.42219077344853989</c:v>
                </c:pt>
                <c:pt idx="486">
                  <c:v>0.42136643132377244</c:v>
                </c:pt>
                <c:pt idx="487">
                  <c:v>0.42054929024444665</c:v>
                </c:pt>
                <c:pt idx="488">
                  <c:v>0.41973928721918213</c:v>
                </c:pt>
                <c:pt idx="489">
                  <c:v>0.41893635980912042</c:v>
                </c:pt>
                <c:pt idx="490">
                  <c:v>0.41814044612305146</c:v>
                </c:pt>
                <c:pt idx="491">
                  <c:v>0.41735148481258572</c:v>
                </c:pt>
                <c:pt idx="492">
                  <c:v>0.41656941506736772</c:v>
                </c:pt>
                <c:pt idx="493">
                  <c:v>0.4157941766103328</c:v>
                </c:pt>
                <c:pt idx="494">
                  <c:v>0.41502570969300545</c:v>
                </c:pt>
                <c:pt idx="495">
                  <c:v>0.41426395509084135</c:v>
                </c:pt>
                <c:pt idx="496">
                  <c:v>0.41350885409860866</c:v>
                </c:pt>
                <c:pt idx="497">
                  <c:v>0.41276034852581178</c:v>
                </c:pt>
                <c:pt idx="498">
                  <c:v>0.41201838069215435</c:v>
                </c:pt>
                <c:pt idx="499">
                  <c:v>0.41128289342304614</c:v>
                </c:pt>
                <c:pt idx="500">
                  <c:v>0.41055383004514473</c:v>
                </c:pt>
                <c:pt idx="501">
                  <c:v>0.40983113438194141</c:v>
                </c:pt>
                <c:pt idx="502">
                  <c:v>0.40911475074938403</c:v>
                </c:pt>
                <c:pt idx="503">
                  <c:v>0.40840462395153898</c:v>
                </c:pt>
                <c:pt idx="504">
                  <c:v>0.40770069927629238</c:v>
                </c:pt>
                <c:pt idx="505">
                  <c:v>0.40700292249108921</c:v>
                </c:pt>
                <c:pt idx="506">
                  <c:v>0.40631123983870981</c:v>
                </c:pt>
                <c:pt idx="507">
                  <c:v>0.40562559803308473</c:v>
                </c:pt>
                <c:pt idx="508">
                  <c:v>0.40494594425514613</c:v>
                </c:pt>
                <c:pt idx="509">
                  <c:v>0.40427222614871666</c:v>
                </c:pt>
                <c:pt idx="510">
                  <c:v>0.40360439181643404</c:v>
                </c:pt>
                <c:pt idx="511">
                  <c:v>0.40294238981571212</c:v>
                </c:pt>
                <c:pt idx="512">
                  <c:v>0.40228616915473925</c:v>
                </c:pt>
                <c:pt idx="513">
                  <c:v>0.40163567928850924</c:v>
                </c:pt>
                <c:pt idx="514">
                  <c:v>0.40099087011488965</c:v>
                </c:pt>
                <c:pt idx="515">
                  <c:v>0.4003516919707254</c:v>
                </c:pt>
                <c:pt idx="516">
                  <c:v>0.3997180956279755</c:v>
                </c:pt>
                <c:pt idx="517">
                  <c:v>0.39909003228988432</c:v>
                </c:pt>
                <c:pt idx="518">
                  <c:v>0.39846745358718721</c:v>
                </c:pt>
                <c:pt idx="519">
                  <c:v>0.39785031157435075</c:v>
                </c:pt>
                <c:pt idx="520">
                  <c:v>0.3972385587258439</c:v>
                </c:pt>
                <c:pt idx="521">
                  <c:v>0.39663214793244445</c:v>
                </c:pt>
                <c:pt idx="522">
                  <c:v>0.39603103249757754</c:v>
                </c:pt>
                <c:pt idx="523">
                  <c:v>0.39543516613368601</c:v>
                </c:pt>
                <c:pt idx="524">
                  <c:v>0.39484450295863366</c:v>
                </c:pt>
                <c:pt idx="525">
                  <c:v>0.39425899749214005</c:v>
                </c:pt>
                <c:pt idx="526">
                  <c:v>0.39367860465224735</c:v>
                </c:pt>
                <c:pt idx="527">
                  <c:v>0.39310327975181775</c:v>
                </c:pt>
                <c:pt idx="528">
                  <c:v>0.39253297849506247</c:v>
                </c:pt>
                <c:pt idx="529">
                  <c:v>0.3919676569741013</c:v>
                </c:pt>
                <c:pt idx="530">
                  <c:v>0.39140727166555278</c:v>
                </c:pt>
                <c:pt idx="531">
                  <c:v>0.39085177942715421</c:v>
                </c:pt>
                <c:pt idx="532">
                  <c:v>0.3903011374944122</c:v>
                </c:pt>
                <c:pt idx="533">
                  <c:v>0.38975530347728227</c:v>
                </c:pt>
                <c:pt idx="534">
                  <c:v>0.38921423535687782</c:v>
                </c:pt>
                <c:pt idx="535">
                  <c:v>0.38867789148220949</c:v>
                </c:pt>
                <c:pt idx="536">
                  <c:v>0.38814623056695091</c:v>
                </c:pt>
                <c:pt idx="537">
                  <c:v>0.38761921168623609</c:v>
                </c:pt>
                <c:pt idx="538">
                  <c:v>0.3870967942734822</c:v>
                </c:pt>
                <c:pt idx="539">
                  <c:v>0.3865789381172432</c:v>
                </c:pt>
                <c:pt idx="540">
                  <c:v>0.38606560335808887</c:v>
                </c:pt>
                <c:pt idx="541">
                  <c:v>0.38555675048551313</c:v>
                </c:pt>
                <c:pt idx="542">
                  <c:v>0.38505234033486907</c:v>
                </c:pt>
                <c:pt idx="543">
                  <c:v>0.38455233408433098</c:v>
                </c:pt>
                <c:pt idx="544">
                  <c:v>0.3840566932518833</c:v>
                </c:pt>
                <c:pt idx="545">
                  <c:v>0.38356537969233678</c:v>
                </c:pt>
                <c:pt idx="546">
                  <c:v>0.38307835559437026</c:v>
                </c:pt>
                <c:pt idx="547">
                  <c:v>0.38259558347759848</c:v>
                </c:pt>
                <c:pt idx="548">
                  <c:v>0.38211702618966653</c:v>
                </c:pt>
                <c:pt idx="549">
                  <c:v>0.38164264690336991</c:v>
                </c:pt>
                <c:pt idx="550">
                  <c:v>0.38117240911379946</c:v>
                </c:pt>
                <c:pt idx="551">
                  <c:v>0.38070627663551143</c:v>
                </c:pt>
                <c:pt idx="552">
                  <c:v>0.38024421359972377</c:v>
                </c:pt>
                <c:pt idx="553">
                  <c:v>0.37978618445153572</c:v>
                </c:pt>
                <c:pt idx="554">
                  <c:v>0.37933215394717307</c:v>
                </c:pt>
                <c:pt idx="555">
                  <c:v>0.37888208715125643</c:v>
                </c:pt>
                <c:pt idx="556">
                  <c:v>0.37843594943409581</c:v>
                </c:pt>
                <c:pt idx="557">
                  <c:v>0.3779937064690061</c:v>
                </c:pt>
                <c:pt idx="558">
                  <c:v>0.37755532422964949</c:v>
                </c:pt>
                <c:pt idx="559">
                  <c:v>0.37712076898739877</c:v>
                </c:pt>
                <c:pt idx="560">
                  <c:v>0.37669000730872476</c:v>
                </c:pt>
                <c:pt idx="561">
                  <c:v>0.37626300605260771</c:v>
                </c:pt>
                <c:pt idx="562">
                  <c:v>0.37583973236797014</c:v>
                </c:pt>
                <c:pt idx="563">
                  <c:v>0.37542015369113318</c:v>
                </c:pt>
                <c:pt idx="564">
                  <c:v>0.375004237743295</c:v>
                </c:pt>
                <c:pt idx="565">
                  <c:v>0.37459195252803168</c:v>
                </c:pt>
                <c:pt idx="566">
                  <c:v>0.37418326632882021</c:v>
                </c:pt>
                <c:pt idx="567">
                  <c:v>0.37377814770658274</c:v>
                </c:pt>
                <c:pt idx="568">
                  <c:v>0.37337656549725362</c:v>
                </c:pt>
                <c:pt idx="569">
                  <c:v>0.37297848880936635</c:v>
                </c:pt>
                <c:pt idx="570">
                  <c:v>0.3725838870216634</c:v>
                </c:pt>
                <c:pt idx="571">
                  <c:v>0.37219272978072604</c:v>
                </c:pt>
                <c:pt idx="572">
                  <c:v>0.37180498699862524</c:v>
                </c:pt>
                <c:pt idx="573">
                  <c:v>0.37142062885059396</c:v>
                </c:pt>
                <c:pt idx="574">
                  <c:v>0.37103962577271898</c:v>
                </c:pt>
                <c:pt idx="575">
                  <c:v>0.37066194845965383</c:v>
                </c:pt>
                <c:pt idx="576">
                  <c:v>0.37028756786235095</c:v>
                </c:pt>
                <c:pt idx="577">
                  <c:v>0.36991645518581517</c:v>
                </c:pt>
                <c:pt idx="578">
                  <c:v>0.36954858188687634</c:v>
                </c:pt>
                <c:pt idx="579">
                  <c:v>0.36918391967198078</c:v>
                </c:pt>
                <c:pt idx="580">
                  <c:v>0.36882244049500373</c:v>
                </c:pt>
                <c:pt idx="581">
                  <c:v>0.3684641165550796</c:v>
                </c:pt>
                <c:pt idx="582">
                  <c:v>0.3681089202944523</c:v>
                </c:pt>
                <c:pt idx="583">
                  <c:v>0.36775682439634477</c:v>
                </c:pt>
                <c:pt idx="584">
                  <c:v>0.36740780178284577</c:v>
                </c:pt>
                <c:pt idx="585">
                  <c:v>0.36706182561281614</c:v>
                </c:pt>
                <c:pt idx="586">
                  <c:v>0.36671886927981501</c:v>
                </c:pt>
                <c:pt idx="587">
                  <c:v>0.36637890641004145</c:v>
                </c:pt>
                <c:pt idx="588">
                  <c:v>0.36604191086029586</c:v>
                </c:pt>
                <c:pt idx="589">
                  <c:v>0.36570785671595973</c:v>
                </c:pt>
                <c:pt idx="590">
                  <c:v>0.36537671828899176</c:v>
                </c:pt>
                <c:pt idx="591">
                  <c:v>0.36504847011594316</c:v>
                </c:pt>
                <c:pt idx="592">
                  <c:v>0.36472308695598865</c:v>
                </c:pt>
                <c:pt idx="593">
                  <c:v>0.36440054378897707</c:v>
                </c:pt>
                <c:pt idx="594">
                  <c:v>0.36408081581349655</c:v>
                </c:pt>
                <c:pt idx="595">
                  <c:v>0.36376387844495917</c:v>
                </c:pt>
                <c:pt idx="596">
                  <c:v>0.36344970731370024</c:v>
                </c:pt>
                <c:pt idx="597">
                  <c:v>0.36313827826309664</c:v>
                </c:pt>
                <c:pt idx="598">
                  <c:v>0.36282956734769906</c:v>
                </c:pt>
                <c:pt idx="599">
                  <c:v>0.36252355083138366</c:v>
                </c:pt>
              </c:numCache>
            </c:numRef>
          </c:yVal>
          <c:smooth val="0"/>
          <c:extLst>
            <c:ext xmlns:c16="http://schemas.microsoft.com/office/drawing/2014/chart" uri="{C3380CC4-5D6E-409C-BE32-E72D297353CC}">
              <c16:uniqueId val="{00000000-E40D-4856-8400-781BFC81A727}"/>
            </c:ext>
          </c:extLst>
        </c:ser>
        <c:dLbls>
          <c:showLegendKey val="0"/>
          <c:showVal val="0"/>
          <c:showCatName val="0"/>
          <c:showSerName val="0"/>
          <c:showPercent val="0"/>
          <c:showBubbleSize val="0"/>
        </c:dLbls>
        <c:axId val="-2017459584"/>
        <c:axId val="-2054373856"/>
      </c:scatterChart>
      <c:valAx>
        <c:axId val="-2017459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Time (s)</a:t>
                </a:r>
              </a:p>
            </c:rich>
          </c:tx>
          <c:layout>
            <c:manualLayout>
              <c:xMode val="edge"/>
              <c:yMode val="edge"/>
              <c:x val="0.87770399626212803"/>
              <c:y val="0.8840180537194629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54373856"/>
        <c:crosses val="autoZero"/>
        <c:crossBetween val="midCat"/>
      </c:valAx>
      <c:valAx>
        <c:axId val="-205437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HZT</a:t>
                </a:r>
                <a:r>
                  <a:rPr lang="fr-FR" sz="1200" b="1" baseline="0"/>
                  <a:t> Force (N/kg)</a:t>
                </a:r>
                <a:endParaRPr lang="fr-FR" sz="1200" b="1"/>
              </a:p>
            </c:rich>
          </c:tx>
          <c:layout>
            <c:manualLayout>
              <c:xMode val="edge"/>
              <c:yMode val="edge"/>
              <c:x val="0"/>
              <c:y val="1.6477624052178699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174595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r>
              <a:rPr lang="fr-FR" b="1">
                <a:solidFill>
                  <a:srgbClr val="FF0000"/>
                </a:solidFill>
              </a:rPr>
              <a:t>HZT Power (t)</a:t>
            </a:r>
          </a:p>
        </c:rich>
      </c:tx>
      <c:layout>
        <c:manualLayout>
          <c:xMode val="edge"/>
          <c:yMode val="edge"/>
          <c:x val="0.44025712719486099"/>
          <c:y val="3.4108448338302899E-2"/>
        </c:manualLayout>
      </c:layout>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fr-FR"/>
        </a:p>
      </c:txPr>
    </c:title>
    <c:autoTitleDeleted val="0"/>
    <c:plotArea>
      <c:layout>
        <c:manualLayout>
          <c:layoutTarget val="inner"/>
          <c:xMode val="edge"/>
          <c:yMode val="edge"/>
          <c:x val="0.100093169359178"/>
          <c:y val="1.92186954789055E-2"/>
          <c:w val="0.86666222769912504"/>
          <c:h val="0.91711213209204201"/>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'FROM SPLIT TIMES'!$F$2:$F$601</c:f>
              <c:numCache>
                <c:formatCode>General</c:formatCode>
                <c:ptCount val="6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pt idx="100">
                  <c:v>1.01</c:v>
                </c:pt>
                <c:pt idx="101">
                  <c:v>1.02</c:v>
                </c:pt>
                <c:pt idx="102">
                  <c:v>1.03</c:v>
                </c:pt>
                <c:pt idx="103">
                  <c:v>1.04</c:v>
                </c:pt>
                <c:pt idx="104">
                  <c:v>1.05</c:v>
                </c:pt>
                <c:pt idx="105">
                  <c:v>1.06</c:v>
                </c:pt>
                <c:pt idx="106">
                  <c:v>1.07</c:v>
                </c:pt>
                <c:pt idx="107">
                  <c:v>1.08</c:v>
                </c:pt>
                <c:pt idx="108">
                  <c:v>1.0900000000000001</c:v>
                </c:pt>
                <c:pt idx="109">
                  <c:v>1.1000000000000001</c:v>
                </c:pt>
                <c:pt idx="110">
                  <c:v>1.1100000000000001</c:v>
                </c:pt>
                <c:pt idx="111">
                  <c:v>1.1200000000000001</c:v>
                </c:pt>
                <c:pt idx="112">
                  <c:v>1.1299999999999999</c:v>
                </c:pt>
                <c:pt idx="113">
                  <c:v>1.1399999999999999</c:v>
                </c:pt>
                <c:pt idx="114">
                  <c:v>1.1499999999999999</c:v>
                </c:pt>
                <c:pt idx="115">
                  <c:v>1.1599999999999999</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c:v>
                </c:pt>
                <c:pt idx="161">
                  <c:v>1.62</c:v>
                </c:pt>
                <c:pt idx="162">
                  <c:v>1.63</c:v>
                </c:pt>
                <c:pt idx="163">
                  <c:v>1.64</c:v>
                </c:pt>
                <c:pt idx="164">
                  <c:v>1.65</c:v>
                </c:pt>
                <c:pt idx="165">
                  <c:v>1.66</c:v>
                </c:pt>
                <c:pt idx="166">
                  <c:v>1.67</c:v>
                </c:pt>
                <c:pt idx="167">
                  <c:v>1.68</c:v>
                </c:pt>
                <c:pt idx="168">
                  <c:v>1.69</c:v>
                </c:pt>
                <c:pt idx="169">
                  <c:v>1.7</c:v>
                </c:pt>
                <c:pt idx="170">
                  <c:v>1.71</c:v>
                </c:pt>
                <c:pt idx="171">
                  <c:v>1.72</c:v>
                </c:pt>
                <c:pt idx="172">
                  <c:v>1.73</c:v>
                </c:pt>
                <c:pt idx="173">
                  <c:v>1.74</c:v>
                </c:pt>
                <c:pt idx="174">
                  <c:v>1.75</c:v>
                </c:pt>
                <c:pt idx="175">
                  <c:v>1.76</c:v>
                </c:pt>
                <c:pt idx="176">
                  <c:v>1.77</c:v>
                </c:pt>
                <c:pt idx="177">
                  <c:v>1.78</c:v>
                </c:pt>
                <c:pt idx="178">
                  <c:v>1.79</c:v>
                </c:pt>
                <c:pt idx="179">
                  <c:v>1.8</c:v>
                </c:pt>
                <c:pt idx="180">
                  <c:v>1.81</c:v>
                </c:pt>
                <c:pt idx="181">
                  <c:v>1.82</c:v>
                </c:pt>
                <c:pt idx="182">
                  <c:v>1.83</c:v>
                </c:pt>
                <c:pt idx="183">
                  <c:v>1.84</c:v>
                </c:pt>
                <c:pt idx="184">
                  <c:v>1.85</c:v>
                </c:pt>
                <c:pt idx="185">
                  <c:v>1.86</c:v>
                </c:pt>
                <c:pt idx="186">
                  <c:v>1.87</c:v>
                </c:pt>
                <c:pt idx="187">
                  <c:v>1.88</c:v>
                </c:pt>
                <c:pt idx="188">
                  <c:v>1.89</c:v>
                </c:pt>
                <c:pt idx="189">
                  <c:v>1.9</c:v>
                </c:pt>
                <c:pt idx="190">
                  <c:v>1.91</c:v>
                </c:pt>
                <c:pt idx="191">
                  <c:v>1.92</c:v>
                </c:pt>
                <c:pt idx="192">
                  <c:v>1.93</c:v>
                </c:pt>
                <c:pt idx="193">
                  <c:v>1.94</c:v>
                </c:pt>
                <c:pt idx="194">
                  <c:v>1.95</c:v>
                </c:pt>
                <c:pt idx="195">
                  <c:v>1.96</c:v>
                </c:pt>
                <c:pt idx="196">
                  <c:v>1.97</c:v>
                </c:pt>
                <c:pt idx="197">
                  <c:v>1.98</c:v>
                </c:pt>
                <c:pt idx="198">
                  <c:v>1.99</c:v>
                </c:pt>
                <c:pt idx="199">
                  <c:v>2</c:v>
                </c:pt>
                <c:pt idx="200">
                  <c:v>2.0099999999999998</c:v>
                </c:pt>
                <c:pt idx="201">
                  <c:v>2.02</c:v>
                </c:pt>
                <c:pt idx="202">
                  <c:v>2.0299999999999998</c:v>
                </c:pt>
                <c:pt idx="203">
                  <c:v>2.04</c:v>
                </c:pt>
                <c:pt idx="204">
                  <c:v>2.0499999999999998</c:v>
                </c:pt>
                <c:pt idx="205">
                  <c:v>2.06</c:v>
                </c:pt>
                <c:pt idx="206">
                  <c:v>2.0699999999999998</c:v>
                </c:pt>
                <c:pt idx="207">
                  <c:v>2.08</c:v>
                </c:pt>
                <c:pt idx="208">
                  <c:v>2.09</c:v>
                </c:pt>
                <c:pt idx="209">
                  <c:v>2.1</c:v>
                </c:pt>
                <c:pt idx="210">
                  <c:v>2.11</c:v>
                </c:pt>
                <c:pt idx="211">
                  <c:v>2.12</c:v>
                </c:pt>
                <c:pt idx="212">
                  <c:v>2.13</c:v>
                </c:pt>
                <c:pt idx="213">
                  <c:v>2.14</c:v>
                </c:pt>
                <c:pt idx="214">
                  <c:v>2.15</c:v>
                </c:pt>
                <c:pt idx="215">
                  <c:v>2.16</c:v>
                </c:pt>
                <c:pt idx="216">
                  <c:v>2.17</c:v>
                </c:pt>
                <c:pt idx="217">
                  <c:v>2.1800000000000002</c:v>
                </c:pt>
                <c:pt idx="218">
                  <c:v>2.19</c:v>
                </c:pt>
                <c:pt idx="219">
                  <c:v>2.2000000000000002</c:v>
                </c:pt>
                <c:pt idx="220">
                  <c:v>2.21</c:v>
                </c:pt>
                <c:pt idx="221">
                  <c:v>2.2200000000000002</c:v>
                </c:pt>
                <c:pt idx="222">
                  <c:v>2.23</c:v>
                </c:pt>
                <c:pt idx="223">
                  <c:v>2.2400000000000002</c:v>
                </c:pt>
                <c:pt idx="224">
                  <c:v>2.25</c:v>
                </c:pt>
                <c:pt idx="225">
                  <c:v>2.2599999999999998</c:v>
                </c:pt>
                <c:pt idx="226">
                  <c:v>2.27</c:v>
                </c:pt>
                <c:pt idx="227">
                  <c:v>2.2799999999999998</c:v>
                </c:pt>
                <c:pt idx="228">
                  <c:v>2.29</c:v>
                </c:pt>
                <c:pt idx="229">
                  <c:v>2.2999999999999998</c:v>
                </c:pt>
                <c:pt idx="230">
                  <c:v>2.31</c:v>
                </c:pt>
                <c:pt idx="231">
                  <c:v>2.3199999999999998</c:v>
                </c:pt>
                <c:pt idx="232">
                  <c:v>2.33</c:v>
                </c:pt>
                <c:pt idx="233">
                  <c:v>2.34</c:v>
                </c:pt>
                <c:pt idx="234">
                  <c:v>2.35</c:v>
                </c:pt>
                <c:pt idx="235">
                  <c:v>2.36</c:v>
                </c:pt>
                <c:pt idx="236">
                  <c:v>2.37</c:v>
                </c:pt>
                <c:pt idx="237">
                  <c:v>2.38</c:v>
                </c:pt>
                <c:pt idx="238">
                  <c:v>2.39</c:v>
                </c:pt>
                <c:pt idx="239">
                  <c:v>2.4</c:v>
                </c:pt>
                <c:pt idx="240">
                  <c:v>2.41</c:v>
                </c:pt>
                <c:pt idx="241">
                  <c:v>2.42</c:v>
                </c:pt>
                <c:pt idx="242">
                  <c:v>2.4300000000000002</c:v>
                </c:pt>
                <c:pt idx="243">
                  <c:v>2.44</c:v>
                </c:pt>
                <c:pt idx="244">
                  <c:v>2.4500000000000002</c:v>
                </c:pt>
                <c:pt idx="245">
                  <c:v>2.46</c:v>
                </c:pt>
                <c:pt idx="246">
                  <c:v>2.4700000000000002</c:v>
                </c:pt>
                <c:pt idx="247">
                  <c:v>2.48</c:v>
                </c:pt>
                <c:pt idx="248">
                  <c:v>2.4900000000000002</c:v>
                </c:pt>
                <c:pt idx="249">
                  <c:v>2.5</c:v>
                </c:pt>
                <c:pt idx="250">
                  <c:v>2.5099999999999998</c:v>
                </c:pt>
                <c:pt idx="251">
                  <c:v>2.52</c:v>
                </c:pt>
                <c:pt idx="252">
                  <c:v>2.5299999999999998</c:v>
                </c:pt>
                <c:pt idx="253">
                  <c:v>2.54</c:v>
                </c:pt>
                <c:pt idx="254">
                  <c:v>2.5499999999999998</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c:v>
                </c:pt>
                <c:pt idx="322">
                  <c:v>3.23</c:v>
                </c:pt>
                <c:pt idx="323">
                  <c:v>3.24</c:v>
                </c:pt>
                <c:pt idx="324">
                  <c:v>3.25</c:v>
                </c:pt>
                <c:pt idx="325">
                  <c:v>3.26</c:v>
                </c:pt>
                <c:pt idx="326">
                  <c:v>3.27</c:v>
                </c:pt>
                <c:pt idx="327">
                  <c:v>3.28</c:v>
                </c:pt>
                <c:pt idx="328">
                  <c:v>3.29</c:v>
                </c:pt>
                <c:pt idx="329">
                  <c:v>3.3</c:v>
                </c:pt>
                <c:pt idx="330">
                  <c:v>3.31</c:v>
                </c:pt>
                <c:pt idx="331">
                  <c:v>3.32</c:v>
                </c:pt>
                <c:pt idx="332">
                  <c:v>3.33</c:v>
                </c:pt>
                <c:pt idx="333">
                  <c:v>3.34</c:v>
                </c:pt>
                <c:pt idx="334">
                  <c:v>3.35</c:v>
                </c:pt>
                <c:pt idx="335">
                  <c:v>3.36</c:v>
                </c:pt>
                <c:pt idx="336">
                  <c:v>3.37</c:v>
                </c:pt>
                <c:pt idx="337">
                  <c:v>3.38</c:v>
                </c:pt>
                <c:pt idx="338">
                  <c:v>3.39</c:v>
                </c:pt>
                <c:pt idx="339">
                  <c:v>3.4</c:v>
                </c:pt>
                <c:pt idx="340">
                  <c:v>3.41</c:v>
                </c:pt>
                <c:pt idx="341">
                  <c:v>3.42</c:v>
                </c:pt>
                <c:pt idx="342">
                  <c:v>3.43</c:v>
                </c:pt>
                <c:pt idx="343">
                  <c:v>3.44</c:v>
                </c:pt>
                <c:pt idx="344">
                  <c:v>3.45</c:v>
                </c:pt>
                <c:pt idx="345">
                  <c:v>3.46</c:v>
                </c:pt>
                <c:pt idx="346">
                  <c:v>3.47</c:v>
                </c:pt>
                <c:pt idx="347">
                  <c:v>3.48</c:v>
                </c:pt>
                <c:pt idx="348">
                  <c:v>3.49</c:v>
                </c:pt>
                <c:pt idx="349">
                  <c:v>3.5</c:v>
                </c:pt>
                <c:pt idx="350">
                  <c:v>3.51</c:v>
                </c:pt>
                <c:pt idx="351">
                  <c:v>3.52</c:v>
                </c:pt>
                <c:pt idx="352">
                  <c:v>3.53</c:v>
                </c:pt>
                <c:pt idx="353">
                  <c:v>3.54</c:v>
                </c:pt>
                <c:pt idx="354">
                  <c:v>3.55</c:v>
                </c:pt>
                <c:pt idx="355">
                  <c:v>3.56</c:v>
                </c:pt>
                <c:pt idx="356">
                  <c:v>3.57</c:v>
                </c:pt>
                <c:pt idx="357">
                  <c:v>3.58</c:v>
                </c:pt>
                <c:pt idx="358">
                  <c:v>3.59</c:v>
                </c:pt>
                <c:pt idx="359">
                  <c:v>3.6</c:v>
                </c:pt>
                <c:pt idx="360">
                  <c:v>3.61</c:v>
                </c:pt>
                <c:pt idx="361">
                  <c:v>3.62</c:v>
                </c:pt>
                <c:pt idx="362">
                  <c:v>3.63</c:v>
                </c:pt>
                <c:pt idx="363">
                  <c:v>3.64</c:v>
                </c:pt>
                <c:pt idx="364">
                  <c:v>3.65</c:v>
                </c:pt>
                <c:pt idx="365">
                  <c:v>3.66</c:v>
                </c:pt>
                <c:pt idx="366">
                  <c:v>3.67</c:v>
                </c:pt>
                <c:pt idx="367">
                  <c:v>3.68</c:v>
                </c:pt>
                <c:pt idx="368">
                  <c:v>3.69</c:v>
                </c:pt>
                <c:pt idx="369">
                  <c:v>3.7</c:v>
                </c:pt>
                <c:pt idx="370">
                  <c:v>3.71</c:v>
                </c:pt>
                <c:pt idx="371">
                  <c:v>3.72</c:v>
                </c:pt>
                <c:pt idx="372">
                  <c:v>3.73</c:v>
                </c:pt>
                <c:pt idx="373">
                  <c:v>3.74</c:v>
                </c:pt>
                <c:pt idx="374">
                  <c:v>3.75</c:v>
                </c:pt>
                <c:pt idx="375">
                  <c:v>3.76</c:v>
                </c:pt>
                <c:pt idx="376">
                  <c:v>3.77</c:v>
                </c:pt>
                <c:pt idx="377">
                  <c:v>3.78</c:v>
                </c:pt>
                <c:pt idx="378">
                  <c:v>3.79</c:v>
                </c:pt>
                <c:pt idx="379">
                  <c:v>3.8</c:v>
                </c:pt>
                <c:pt idx="380">
                  <c:v>3.81</c:v>
                </c:pt>
                <c:pt idx="381">
                  <c:v>3.82</c:v>
                </c:pt>
                <c:pt idx="382">
                  <c:v>3.83</c:v>
                </c:pt>
                <c:pt idx="383">
                  <c:v>3.84</c:v>
                </c:pt>
                <c:pt idx="384">
                  <c:v>3.85</c:v>
                </c:pt>
                <c:pt idx="385">
                  <c:v>3.86</c:v>
                </c:pt>
                <c:pt idx="386">
                  <c:v>3.87</c:v>
                </c:pt>
                <c:pt idx="387">
                  <c:v>3.88</c:v>
                </c:pt>
                <c:pt idx="388">
                  <c:v>3.89</c:v>
                </c:pt>
                <c:pt idx="389">
                  <c:v>3.9</c:v>
                </c:pt>
                <c:pt idx="390">
                  <c:v>3.91</c:v>
                </c:pt>
                <c:pt idx="391">
                  <c:v>3.92</c:v>
                </c:pt>
                <c:pt idx="392">
                  <c:v>3.93</c:v>
                </c:pt>
                <c:pt idx="393">
                  <c:v>3.94</c:v>
                </c:pt>
                <c:pt idx="394">
                  <c:v>3.95</c:v>
                </c:pt>
                <c:pt idx="395">
                  <c:v>3.96</c:v>
                </c:pt>
                <c:pt idx="396">
                  <c:v>3.97</c:v>
                </c:pt>
                <c:pt idx="397">
                  <c:v>3.98</c:v>
                </c:pt>
                <c:pt idx="398">
                  <c:v>3.99</c:v>
                </c:pt>
                <c:pt idx="399">
                  <c:v>4</c:v>
                </c:pt>
                <c:pt idx="400">
                  <c:v>4.01</c:v>
                </c:pt>
                <c:pt idx="401">
                  <c:v>4.0199999999999996</c:v>
                </c:pt>
                <c:pt idx="402">
                  <c:v>4.03</c:v>
                </c:pt>
                <c:pt idx="403">
                  <c:v>4.04</c:v>
                </c:pt>
                <c:pt idx="404">
                  <c:v>4.05</c:v>
                </c:pt>
                <c:pt idx="405">
                  <c:v>4.0599999999999996</c:v>
                </c:pt>
                <c:pt idx="406">
                  <c:v>4.07</c:v>
                </c:pt>
                <c:pt idx="407">
                  <c:v>4.08</c:v>
                </c:pt>
                <c:pt idx="408">
                  <c:v>4.09</c:v>
                </c:pt>
                <c:pt idx="409">
                  <c:v>4.0999999999999996</c:v>
                </c:pt>
                <c:pt idx="410">
                  <c:v>4.1100000000000003</c:v>
                </c:pt>
                <c:pt idx="411">
                  <c:v>4.12</c:v>
                </c:pt>
                <c:pt idx="412">
                  <c:v>4.13</c:v>
                </c:pt>
                <c:pt idx="413">
                  <c:v>4.1399999999999997</c:v>
                </c:pt>
                <c:pt idx="414">
                  <c:v>4.1500000000000004</c:v>
                </c:pt>
                <c:pt idx="415">
                  <c:v>4.16</c:v>
                </c:pt>
                <c:pt idx="416">
                  <c:v>4.17</c:v>
                </c:pt>
                <c:pt idx="417">
                  <c:v>4.18</c:v>
                </c:pt>
                <c:pt idx="418">
                  <c:v>4.1900000000000004</c:v>
                </c:pt>
                <c:pt idx="419">
                  <c:v>4.2</c:v>
                </c:pt>
                <c:pt idx="420">
                  <c:v>4.21</c:v>
                </c:pt>
                <c:pt idx="421">
                  <c:v>4.22</c:v>
                </c:pt>
                <c:pt idx="422">
                  <c:v>4.2300000000000004</c:v>
                </c:pt>
                <c:pt idx="423">
                  <c:v>4.24</c:v>
                </c:pt>
                <c:pt idx="424">
                  <c:v>4.25</c:v>
                </c:pt>
                <c:pt idx="425">
                  <c:v>4.26</c:v>
                </c:pt>
                <c:pt idx="426">
                  <c:v>4.2699999999999996</c:v>
                </c:pt>
                <c:pt idx="427">
                  <c:v>4.28</c:v>
                </c:pt>
                <c:pt idx="428">
                  <c:v>4.29</c:v>
                </c:pt>
                <c:pt idx="429">
                  <c:v>4.3</c:v>
                </c:pt>
                <c:pt idx="430">
                  <c:v>4.3099999999999996</c:v>
                </c:pt>
                <c:pt idx="431">
                  <c:v>4.32</c:v>
                </c:pt>
                <c:pt idx="432">
                  <c:v>4.33</c:v>
                </c:pt>
                <c:pt idx="433">
                  <c:v>4.34</c:v>
                </c:pt>
                <c:pt idx="434">
                  <c:v>4.3499999999999996</c:v>
                </c:pt>
                <c:pt idx="435">
                  <c:v>4.3600000000000003</c:v>
                </c:pt>
                <c:pt idx="436">
                  <c:v>4.37</c:v>
                </c:pt>
                <c:pt idx="437">
                  <c:v>4.38</c:v>
                </c:pt>
                <c:pt idx="438">
                  <c:v>4.3899999999999997</c:v>
                </c:pt>
                <c:pt idx="439">
                  <c:v>4.4000000000000004</c:v>
                </c:pt>
                <c:pt idx="440">
                  <c:v>4.41</c:v>
                </c:pt>
                <c:pt idx="441">
                  <c:v>4.42</c:v>
                </c:pt>
                <c:pt idx="442">
                  <c:v>4.43</c:v>
                </c:pt>
                <c:pt idx="443">
                  <c:v>4.4400000000000004</c:v>
                </c:pt>
                <c:pt idx="444">
                  <c:v>4.45</c:v>
                </c:pt>
                <c:pt idx="445">
                  <c:v>4.46</c:v>
                </c:pt>
                <c:pt idx="446">
                  <c:v>4.47</c:v>
                </c:pt>
                <c:pt idx="447">
                  <c:v>4.4800000000000004</c:v>
                </c:pt>
                <c:pt idx="448">
                  <c:v>4.49</c:v>
                </c:pt>
                <c:pt idx="449">
                  <c:v>4.5</c:v>
                </c:pt>
                <c:pt idx="450">
                  <c:v>4.51</c:v>
                </c:pt>
                <c:pt idx="451">
                  <c:v>4.5199999999999996</c:v>
                </c:pt>
                <c:pt idx="452">
                  <c:v>4.53</c:v>
                </c:pt>
                <c:pt idx="453">
                  <c:v>4.54</c:v>
                </c:pt>
                <c:pt idx="454">
                  <c:v>4.55</c:v>
                </c:pt>
                <c:pt idx="455">
                  <c:v>4.5599999999999996</c:v>
                </c:pt>
                <c:pt idx="456">
                  <c:v>4.57</c:v>
                </c:pt>
                <c:pt idx="457">
                  <c:v>4.58</c:v>
                </c:pt>
                <c:pt idx="458">
                  <c:v>4.59</c:v>
                </c:pt>
                <c:pt idx="459">
                  <c:v>4.5999999999999996</c:v>
                </c:pt>
                <c:pt idx="460">
                  <c:v>4.6100000000000003</c:v>
                </c:pt>
                <c:pt idx="461">
                  <c:v>4.62</c:v>
                </c:pt>
                <c:pt idx="462">
                  <c:v>4.63</c:v>
                </c:pt>
                <c:pt idx="463">
                  <c:v>4.6399999999999997</c:v>
                </c:pt>
                <c:pt idx="464">
                  <c:v>4.6500000000000004</c:v>
                </c:pt>
                <c:pt idx="465">
                  <c:v>4.66</c:v>
                </c:pt>
                <c:pt idx="466">
                  <c:v>4.67</c:v>
                </c:pt>
                <c:pt idx="467">
                  <c:v>4.68</c:v>
                </c:pt>
                <c:pt idx="468">
                  <c:v>4.6900000000000004</c:v>
                </c:pt>
                <c:pt idx="469">
                  <c:v>4.7</c:v>
                </c:pt>
                <c:pt idx="470">
                  <c:v>4.71</c:v>
                </c:pt>
                <c:pt idx="471">
                  <c:v>4.72</c:v>
                </c:pt>
                <c:pt idx="472">
                  <c:v>4.7300000000000004</c:v>
                </c:pt>
                <c:pt idx="473">
                  <c:v>4.74</c:v>
                </c:pt>
                <c:pt idx="474">
                  <c:v>4.75</c:v>
                </c:pt>
                <c:pt idx="475">
                  <c:v>4.76</c:v>
                </c:pt>
                <c:pt idx="476">
                  <c:v>4.7699999999999996</c:v>
                </c:pt>
                <c:pt idx="477">
                  <c:v>4.78</c:v>
                </c:pt>
                <c:pt idx="478">
                  <c:v>4.79</c:v>
                </c:pt>
                <c:pt idx="479">
                  <c:v>4.8</c:v>
                </c:pt>
                <c:pt idx="480">
                  <c:v>4.8099999999999996</c:v>
                </c:pt>
                <c:pt idx="481">
                  <c:v>4.82</c:v>
                </c:pt>
                <c:pt idx="482">
                  <c:v>4.83</c:v>
                </c:pt>
                <c:pt idx="483">
                  <c:v>4.84</c:v>
                </c:pt>
                <c:pt idx="484">
                  <c:v>4.8499999999999996</c:v>
                </c:pt>
                <c:pt idx="485">
                  <c:v>4.8600000000000003</c:v>
                </c:pt>
                <c:pt idx="486">
                  <c:v>4.87</c:v>
                </c:pt>
                <c:pt idx="487">
                  <c:v>4.88</c:v>
                </c:pt>
                <c:pt idx="488">
                  <c:v>4.8899999999999997</c:v>
                </c:pt>
                <c:pt idx="489">
                  <c:v>4.9000000000000004</c:v>
                </c:pt>
                <c:pt idx="490">
                  <c:v>4.91</c:v>
                </c:pt>
                <c:pt idx="491">
                  <c:v>4.92</c:v>
                </c:pt>
                <c:pt idx="492">
                  <c:v>4.93</c:v>
                </c:pt>
                <c:pt idx="493">
                  <c:v>4.9400000000000004</c:v>
                </c:pt>
                <c:pt idx="494">
                  <c:v>4.95</c:v>
                </c:pt>
                <c:pt idx="495">
                  <c:v>4.96</c:v>
                </c:pt>
                <c:pt idx="496">
                  <c:v>4.97</c:v>
                </c:pt>
                <c:pt idx="497">
                  <c:v>4.9800000000000004</c:v>
                </c:pt>
                <c:pt idx="498">
                  <c:v>4.99</c:v>
                </c:pt>
                <c:pt idx="499">
                  <c:v>5</c:v>
                </c:pt>
                <c:pt idx="500">
                  <c:v>5.01</c:v>
                </c:pt>
                <c:pt idx="501">
                  <c:v>5.0199999999999996</c:v>
                </c:pt>
                <c:pt idx="502">
                  <c:v>5.03</c:v>
                </c:pt>
                <c:pt idx="503">
                  <c:v>5.04</c:v>
                </c:pt>
                <c:pt idx="504">
                  <c:v>5.05</c:v>
                </c:pt>
                <c:pt idx="505">
                  <c:v>5.0599999999999996</c:v>
                </c:pt>
                <c:pt idx="506">
                  <c:v>5.07</c:v>
                </c:pt>
                <c:pt idx="507">
                  <c:v>5.08</c:v>
                </c:pt>
                <c:pt idx="508">
                  <c:v>5.09</c:v>
                </c:pt>
                <c:pt idx="509">
                  <c:v>5.0999999999999996</c:v>
                </c:pt>
                <c:pt idx="510">
                  <c:v>5.1100000000000003</c:v>
                </c:pt>
                <c:pt idx="511">
                  <c:v>5.12</c:v>
                </c:pt>
                <c:pt idx="512">
                  <c:v>5.13</c:v>
                </c:pt>
                <c:pt idx="513">
                  <c:v>5.14</c:v>
                </c:pt>
                <c:pt idx="514">
                  <c:v>5.15</c:v>
                </c:pt>
                <c:pt idx="515">
                  <c:v>5.16</c:v>
                </c:pt>
                <c:pt idx="516">
                  <c:v>5.17</c:v>
                </c:pt>
                <c:pt idx="517">
                  <c:v>5.18</c:v>
                </c:pt>
                <c:pt idx="518">
                  <c:v>5.19</c:v>
                </c:pt>
                <c:pt idx="519">
                  <c:v>5.2</c:v>
                </c:pt>
                <c:pt idx="520">
                  <c:v>5.21</c:v>
                </c:pt>
                <c:pt idx="521">
                  <c:v>5.22</c:v>
                </c:pt>
                <c:pt idx="522">
                  <c:v>5.23</c:v>
                </c:pt>
                <c:pt idx="523">
                  <c:v>5.24</c:v>
                </c:pt>
                <c:pt idx="524">
                  <c:v>5.25</c:v>
                </c:pt>
                <c:pt idx="525">
                  <c:v>5.26</c:v>
                </c:pt>
                <c:pt idx="526">
                  <c:v>5.27</c:v>
                </c:pt>
                <c:pt idx="527">
                  <c:v>5.28</c:v>
                </c:pt>
                <c:pt idx="528">
                  <c:v>5.29</c:v>
                </c:pt>
                <c:pt idx="529">
                  <c:v>5.3</c:v>
                </c:pt>
                <c:pt idx="530">
                  <c:v>5.31</c:v>
                </c:pt>
                <c:pt idx="531">
                  <c:v>5.32</c:v>
                </c:pt>
                <c:pt idx="532">
                  <c:v>5.33</c:v>
                </c:pt>
                <c:pt idx="533">
                  <c:v>5.34</c:v>
                </c:pt>
                <c:pt idx="534">
                  <c:v>5.35</c:v>
                </c:pt>
                <c:pt idx="535">
                  <c:v>5.36</c:v>
                </c:pt>
                <c:pt idx="536">
                  <c:v>5.37</c:v>
                </c:pt>
                <c:pt idx="537">
                  <c:v>5.38</c:v>
                </c:pt>
                <c:pt idx="538">
                  <c:v>5.39</c:v>
                </c:pt>
                <c:pt idx="539">
                  <c:v>5.4</c:v>
                </c:pt>
                <c:pt idx="540">
                  <c:v>5.41</c:v>
                </c:pt>
                <c:pt idx="541">
                  <c:v>5.42</c:v>
                </c:pt>
                <c:pt idx="542">
                  <c:v>5.43</c:v>
                </c:pt>
                <c:pt idx="543">
                  <c:v>5.44</c:v>
                </c:pt>
                <c:pt idx="544">
                  <c:v>5.45</c:v>
                </c:pt>
                <c:pt idx="545">
                  <c:v>5.46</c:v>
                </c:pt>
                <c:pt idx="546">
                  <c:v>5.47</c:v>
                </c:pt>
                <c:pt idx="547">
                  <c:v>5.48</c:v>
                </c:pt>
                <c:pt idx="548">
                  <c:v>5.49</c:v>
                </c:pt>
                <c:pt idx="549">
                  <c:v>5.5</c:v>
                </c:pt>
                <c:pt idx="550">
                  <c:v>5.51</c:v>
                </c:pt>
                <c:pt idx="551">
                  <c:v>5.52</c:v>
                </c:pt>
                <c:pt idx="552">
                  <c:v>5.53</c:v>
                </c:pt>
                <c:pt idx="553">
                  <c:v>5.54</c:v>
                </c:pt>
                <c:pt idx="554">
                  <c:v>5.55</c:v>
                </c:pt>
                <c:pt idx="555">
                  <c:v>5.56</c:v>
                </c:pt>
                <c:pt idx="556">
                  <c:v>5.57</c:v>
                </c:pt>
                <c:pt idx="557">
                  <c:v>5.58</c:v>
                </c:pt>
                <c:pt idx="558">
                  <c:v>5.59</c:v>
                </c:pt>
                <c:pt idx="559">
                  <c:v>5.6</c:v>
                </c:pt>
                <c:pt idx="560">
                  <c:v>5.61</c:v>
                </c:pt>
                <c:pt idx="561">
                  <c:v>5.62</c:v>
                </c:pt>
                <c:pt idx="562">
                  <c:v>5.63</c:v>
                </c:pt>
                <c:pt idx="563">
                  <c:v>5.64</c:v>
                </c:pt>
                <c:pt idx="564">
                  <c:v>5.65</c:v>
                </c:pt>
                <c:pt idx="565">
                  <c:v>5.66</c:v>
                </c:pt>
                <c:pt idx="566">
                  <c:v>5.67</c:v>
                </c:pt>
                <c:pt idx="567">
                  <c:v>5.68</c:v>
                </c:pt>
                <c:pt idx="568">
                  <c:v>5.69</c:v>
                </c:pt>
                <c:pt idx="569">
                  <c:v>5.7</c:v>
                </c:pt>
                <c:pt idx="570">
                  <c:v>5.71</c:v>
                </c:pt>
                <c:pt idx="571">
                  <c:v>5.72</c:v>
                </c:pt>
                <c:pt idx="572">
                  <c:v>5.73</c:v>
                </c:pt>
                <c:pt idx="573">
                  <c:v>5.74</c:v>
                </c:pt>
                <c:pt idx="574">
                  <c:v>5.75</c:v>
                </c:pt>
                <c:pt idx="575">
                  <c:v>5.76</c:v>
                </c:pt>
                <c:pt idx="576">
                  <c:v>5.77</c:v>
                </c:pt>
                <c:pt idx="577">
                  <c:v>5.78</c:v>
                </c:pt>
                <c:pt idx="578">
                  <c:v>5.79</c:v>
                </c:pt>
                <c:pt idx="579">
                  <c:v>5.8</c:v>
                </c:pt>
                <c:pt idx="580">
                  <c:v>5.81</c:v>
                </c:pt>
                <c:pt idx="581">
                  <c:v>5.82</c:v>
                </c:pt>
                <c:pt idx="582">
                  <c:v>5.83</c:v>
                </c:pt>
                <c:pt idx="583">
                  <c:v>5.84</c:v>
                </c:pt>
                <c:pt idx="584">
                  <c:v>5.85</c:v>
                </c:pt>
                <c:pt idx="585">
                  <c:v>5.86</c:v>
                </c:pt>
                <c:pt idx="586">
                  <c:v>5.87</c:v>
                </c:pt>
                <c:pt idx="587">
                  <c:v>5.88</c:v>
                </c:pt>
                <c:pt idx="588">
                  <c:v>5.89</c:v>
                </c:pt>
                <c:pt idx="589">
                  <c:v>5.9</c:v>
                </c:pt>
                <c:pt idx="590">
                  <c:v>5.91</c:v>
                </c:pt>
                <c:pt idx="591">
                  <c:v>5.92</c:v>
                </c:pt>
                <c:pt idx="592">
                  <c:v>5.93</c:v>
                </c:pt>
                <c:pt idx="593">
                  <c:v>5.94</c:v>
                </c:pt>
                <c:pt idx="594">
                  <c:v>5.95</c:v>
                </c:pt>
                <c:pt idx="595">
                  <c:v>5.96</c:v>
                </c:pt>
                <c:pt idx="596">
                  <c:v>5.97</c:v>
                </c:pt>
                <c:pt idx="597">
                  <c:v>5.98</c:v>
                </c:pt>
                <c:pt idx="598">
                  <c:v>5.99</c:v>
                </c:pt>
                <c:pt idx="599">
                  <c:v>6</c:v>
                </c:pt>
              </c:numCache>
            </c:numRef>
          </c:xVal>
          <c:yVal>
            <c:numRef>
              <c:f>'FROM SPLIT TIMES'!$N$1:$N$600</c:f>
              <c:numCache>
                <c:formatCode>0.00</c:formatCode>
                <c:ptCount val="600"/>
                <c:pt idx="0" formatCode="General">
                  <c:v>0</c:v>
                </c:pt>
                <c:pt idx="1">
                  <c:v>0.52119493260584737</c:v>
                </c:pt>
                <c:pt idx="2">
                  <c:v>1.0288005323073293</c:v>
                </c:pt>
                <c:pt idx="3">
                  <c:v>1.523102830812562</c:v>
                </c:pt>
                <c:pt idx="4">
                  <c:v>2.0043821852877484</c:v>
                </c:pt>
                <c:pt idx="5">
                  <c:v>2.4729133900914668</c:v>
                </c:pt>
                <c:pt idx="6">
                  <c:v>2.9289657862714105</c:v>
                </c:pt>
                <c:pt idx="7">
                  <c:v>3.3728033688698669</c:v>
                </c:pt>
                <c:pt idx="8">
                  <c:v>3.8046848920831109</c:v>
                </c:pt>
                <c:pt idx="9">
                  <c:v>4.2248639723188255</c:v>
                </c:pt>
                <c:pt idx="10">
                  <c:v>4.6335891891949821</c:v>
                </c:pt>
                <c:pt idx="11">
                  <c:v>5.0311041845223698</c:v>
                </c:pt>
                <c:pt idx="12">
                  <c:v>5.4176477593122838</c:v>
                </c:pt>
                <c:pt idx="13">
                  <c:v>5.7934539688499997</c:v>
                </c:pt>
                <c:pt idx="14">
                  <c:v>6.1587522158735561</c:v>
                </c:pt>
                <c:pt idx="15">
                  <c:v>6.5137673418968944</c:v>
                </c:pt>
                <c:pt idx="16">
                  <c:v>6.8587197167152478</c:v>
                </c:pt>
                <c:pt idx="17">
                  <c:v>7.1938253261300034</c:v>
                </c:pt>
                <c:pt idx="18">
                  <c:v>7.5192958579296034</c:v>
                </c:pt>
                <c:pt idx="19">
                  <c:v>7.8353387861619153</c:v>
                </c:pt>
                <c:pt idx="20">
                  <c:v>8.1421574537331836</c:v>
                </c:pt>
                <c:pt idx="21">
                  <c:v>8.4399511533675788</c:v>
                </c:pt>
                <c:pt idx="22">
                  <c:v>8.7289152069609113</c:v>
                </c:pt>
                <c:pt idx="23">
                  <c:v>9.0092410433610635</c:v>
                </c:pt>
                <c:pt idx="24">
                  <c:v>9.2811162746074061</c:v>
                </c:pt>
                <c:pt idx="25">
                  <c:v>9.5447247706603733</c:v>
                </c:pt>
                <c:pt idx="26">
                  <c:v>9.8002467326519831</c:v>
                </c:pt>
                <c:pt idx="27">
                  <c:v>10.047858764687389</c:v>
                </c:pt>
                <c:pt idx="28">
                  <c:v>10.287733944226822</c:v>
                </c:pt>
                <c:pt idx="29">
                  <c:v>10.520041891076762</c:v>
                </c:pt>
                <c:pt idx="30">
                  <c:v>10.744948835018562</c:v>
                </c:pt>
                <c:pt idx="31">
                  <c:v>10.96261768210208</c:v>
                </c:pt>
                <c:pt idx="32">
                  <c:v>11.173208079631399</c:v>
                </c:pt>
                <c:pt idx="33">
                  <c:v>11.376876479869075</c:v>
                </c:pt>
                <c:pt idx="34">
                  <c:v>11.573776202484847</c:v>
                </c:pt>
                <c:pt idx="35">
                  <c:v>11.764057495774109</c:v>
                </c:pt>
                <c:pt idx="36">
                  <c:v>11.947867596671086</c:v>
                </c:pt>
                <c:pt idx="37">
                  <c:v>12.125350789580963</c:v>
                </c:pt>
                <c:pt idx="38">
                  <c:v>12.296648464054748</c:v>
                </c:pt>
                <c:pt idx="39">
                  <c:v>12.461899171330291</c:v>
                </c:pt>
                <c:pt idx="40">
                  <c:v>12.621238679762197</c:v>
                </c:pt>
                <c:pt idx="41">
                  <c:v>12.774800029163016</c:v>
                </c:pt>
                <c:pt idx="42">
                  <c:v>12.922713584077583</c:v>
                </c:pt>
                <c:pt idx="43">
                  <c:v>13.065107086012006</c:v>
                </c:pt>
                <c:pt idx="44">
                  <c:v>13.202105704638162</c:v>
                </c:pt>
                <c:pt idx="45">
                  <c:v>13.333832087994425</c:v>
                </c:pt>
                <c:pt idx="46">
                  <c:v>13.460406411702605</c:v>
                </c:pt>
                <c:pt idx="47">
                  <c:v>13.581946427220844</c:v>
                </c:pt>
                <c:pt idx="48">
                  <c:v>13.698567509151882</c:v>
                </c:pt>
                <c:pt idx="49">
                  <c:v>13.810382701625393</c:v>
                </c:pt>
                <c:pt idx="50">
                  <c:v>13.917502763773111</c:v>
                </c:pt>
                <c:pt idx="51">
                  <c:v>14.020036214314722</c:v>
                </c:pt>
                <c:pt idx="52">
                  <c:v>14.118089375272362</c:v>
                </c:pt>
                <c:pt idx="53">
                  <c:v>14.211766414831086</c:v>
                </c:pt>
                <c:pt idx="54">
                  <c:v>14.301169389362334</c:v>
                </c:pt>
                <c:pt idx="55">
                  <c:v>14.386398284627072</c:v>
                </c:pt>
                <c:pt idx="56">
                  <c:v>14.467551056174964</c:v>
                </c:pt>
                <c:pt idx="57">
                  <c:v>14.54472366895558</c:v>
                </c:pt>
                <c:pt idx="58">
                  <c:v>14.618010136157274</c:v>
                </c:pt>
                <c:pt idx="59">
                  <c:v>14.687502557289132</c:v>
                </c:pt>
                <c:pt idx="60">
                  <c:v>14.753291155521001</c:v>
                </c:pt>
                <c:pt idx="61">
                  <c:v>14.815464314296328</c:v>
                </c:pt>
                <c:pt idx="62">
                  <c:v>14.874108613232249</c:v>
                </c:pt>
                <c:pt idx="63">
                  <c:v>14.929308863321056</c:v>
                </c:pt>
                <c:pt idx="64">
                  <c:v>14.981148141446869</c:v>
                </c:pt>
                <c:pt idx="65">
                  <c:v>15.029707824231123</c:v>
                </c:pt>
                <c:pt idx="66">
                  <c:v>15.075067621220056</c:v>
                </c:pt>
                <c:pt idx="67">
                  <c:v>15.117305607427364</c:v>
                </c:pt>
                <c:pt idx="68">
                  <c:v>15.156498255244607</c:v>
                </c:pt>
                <c:pt idx="69">
                  <c:v>15.192720465731952</c:v>
                </c:pt>
                <c:pt idx="70">
                  <c:v>15.226045599301511</c:v>
                </c:pt>
                <c:pt idx="71">
                  <c:v>15.25654550580513</c:v>
                </c:pt>
                <c:pt idx="72">
                  <c:v>15.28429055403854</c:v>
                </c:pt>
                <c:pt idx="73">
                  <c:v>15.309349660673249</c:v>
                </c:pt>
                <c:pt idx="74">
                  <c:v>15.331790318627487</c:v>
                </c:pt>
                <c:pt idx="75">
                  <c:v>15.35167862488726</c:v>
                </c:pt>
                <c:pt idx="76">
                  <c:v>15.36907930778831</c:v>
                </c:pt>
                <c:pt idx="77">
                  <c:v>15.384055753769616</c:v>
                </c:pt>
                <c:pt idx="78">
                  <c:v>15.396670033608748</c:v>
                </c:pt>
                <c:pt idx="79">
                  <c:v>15.406982928149354</c:v>
                </c:pt>
                <c:pt idx="80">
                  <c:v>15.415053953530636</c:v>
                </c:pt>
                <c:pt idx="81">
                  <c:v>15.420941385928696</c:v>
                </c:pt>
                <c:pt idx="82">
                  <c:v>15.424702285819235</c:v>
                </c:pt>
                <c:pt idx="83">
                  <c:v>15.426392521771028</c:v>
                </c:pt>
                <c:pt idx="84">
                  <c:v>15.426066793779379</c:v>
                </c:pt>
                <c:pt idx="85">
                  <c:v>15.423778656148508</c:v>
                </c:pt>
                <c:pt idx="86">
                  <c:v>15.419580539931724</c:v>
                </c:pt>
                <c:pt idx="87">
                  <c:v>15.413523774938094</c:v>
                </c:pt>
                <c:pt idx="88">
                  <c:v>15.405658611313941</c:v>
                </c:pt>
                <c:pt idx="89">
                  <c:v>15.3960342407076</c:v>
                </c:pt>
                <c:pt idx="90">
                  <c:v>15.384698817025543</c:v>
                </c:pt>
                <c:pt idx="91">
                  <c:v>15.371699476787779</c:v>
                </c:pt>
                <c:pt idx="92">
                  <c:v>15.357082359090427</c:v>
                </c:pt>
                <c:pt idx="93">
                  <c:v>15.340892625183102</c:v>
                </c:pt>
                <c:pt idx="94">
                  <c:v>15.323174477668553</c:v>
                </c:pt>
                <c:pt idx="95">
                  <c:v>15.303971179332018</c:v>
                </c:pt>
                <c:pt idx="96">
                  <c:v>15.283325071607432</c:v>
                </c:pt>
                <c:pt idx="97">
                  <c:v>15.261277592687524</c:v>
                </c:pt>
                <c:pt idx="98">
                  <c:v>15.237869295284851</c:v>
                </c:pt>
                <c:pt idx="99">
                  <c:v>15.213139864050412</c:v>
                </c:pt>
                <c:pt idx="100">
                  <c:v>15.18712813265658</c:v>
                </c:pt>
                <c:pt idx="101">
                  <c:v>15.159872100550849</c:v>
                </c:pt>
                <c:pt idx="102">
                  <c:v>15.131408949386799</c:v>
                </c:pt>
                <c:pt idx="103">
                  <c:v>15.101775059138506</c:v>
                </c:pt>
                <c:pt idx="104">
                  <c:v>15.071006023904523</c:v>
                </c:pt>
                <c:pt idx="105">
                  <c:v>15.0391366674076</c:v>
                </c:pt>
                <c:pt idx="106">
                  <c:v>15.006201058195767</c:v>
                </c:pt>
                <c:pt idx="107">
                  <c:v>14.972232524550828</c:v>
                </c:pt>
                <c:pt idx="108">
                  <c:v>14.937263669109781</c:v>
                </c:pt>
                <c:pt idx="109">
                  <c:v>14.901326383204745</c:v>
                </c:pt>
                <c:pt idx="110">
                  <c:v>14.864451860926861</c:v>
                </c:pt>
                <c:pt idx="111">
                  <c:v>14.826670612919498</c:v>
                </c:pt>
                <c:pt idx="112">
                  <c:v>14.788012479905973</c:v>
                </c:pt>
                <c:pt idx="113">
                  <c:v>14.748506645956923</c:v>
                </c:pt>
                <c:pt idx="114">
                  <c:v>14.708181651502382</c:v>
                </c:pt>
                <c:pt idx="115">
                  <c:v>14.667065406093478</c:v>
                </c:pt>
                <c:pt idx="116">
                  <c:v>14.625185200918509</c:v>
                </c:pt>
                <c:pt idx="117">
                  <c:v>14.582567721078261</c:v>
                </c:pt>
                <c:pt idx="118">
                  <c:v>14.53923905762513</c:v>
                </c:pt>
                <c:pt idx="119">
                  <c:v>14.49522471937059</c:v>
                </c:pt>
                <c:pt idx="120">
                  <c:v>14.450549644465536</c:v>
                </c:pt>
                <c:pt idx="121">
                  <c:v>14.40523821175776</c:v>
                </c:pt>
                <c:pt idx="122">
                  <c:v>14.35931425193103</c:v>
                </c:pt>
                <c:pt idx="123">
                  <c:v>14.312801058429756</c:v>
                </c:pt>
                <c:pt idx="124">
                  <c:v>14.265721398173548</c:v>
                </c:pt>
                <c:pt idx="125">
                  <c:v>14.218097522065618</c:v>
                </c:pt>
                <c:pt idx="126">
                  <c:v>14.169951175299</c:v>
                </c:pt>
                <c:pt idx="127">
                  <c:v>14.121303607464451</c:v>
                </c:pt>
                <c:pt idx="128">
                  <c:v>14.072175582463952</c:v>
                </c:pt>
                <c:pt idx="129">
                  <c:v>14.022587388233356</c:v>
                </c:pt>
                <c:pt idx="130">
                  <c:v>13.972558846278007</c:v>
                </c:pt>
                <c:pt idx="131">
                  <c:v>13.922109321024866</c:v>
                </c:pt>
                <c:pt idx="132">
                  <c:v>13.87125772899463</c:v>
                </c:pt>
                <c:pt idx="133">
                  <c:v>13.820022547797327</c:v>
                </c:pt>
                <c:pt idx="134">
                  <c:v>13.768421824954775</c:v>
                </c:pt>
                <c:pt idx="135">
                  <c:v>13.71647318655323</c:v>
                </c:pt>
                <c:pt idx="136">
                  <c:v>13.664193845729418</c:v>
                </c:pt>
                <c:pt idx="137">
                  <c:v>13.611600610993243</c:v>
                </c:pt>
                <c:pt idx="138">
                  <c:v>13.558709894390182</c:v>
                </c:pt>
                <c:pt idx="139">
                  <c:v>13.505537719506512</c:v>
                </c:pt>
                <c:pt idx="140">
                  <c:v>13.45209972932042</c:v>
                </c:pt>
                <c:pt idx="141">
                  <c:v>13.398411193901755</c:v>
                </c:pt>
                <c:pt idx="142">
                  <c:v>13.344487017963555</c:v>
                </c:pt>
                <c:pt idx="143">
                  <c:v>13.29034174826803</c:v>
                </c:pt>
                <c:pt idx="144">
                  <c:v>13.235989580889814</c:v>
                </c:pt>
                <c:pt idx="145">
                  <c:v>13.181444368339237</c:v>
                </c:pt>
                <c:pt idx="146">
                  <c:v>13.126719626548285</c:v>
                </c:pt>
                <c:pt idx="147">
                  <c:v>13.071828541721846</c:v>
                </c:pt>
                <c:pt idx="148">
                  <c:v>13.016783977056841</c:v>
                </c:pt>
                <c:pt idx="149">
                  <c:v>12.961598479331744</c:v>
                </c:pt>
                <c:pt idx="150">
                  <c:v>12.90628428536902</c:v>
                </c:pt>
                <c:pt idx="151">
                  <c:v>12.850853328372764</c:v>
                </c:pt>
                <c:pt idx="152">
                  <c:v>12.795317244144117</c:v>
                </c:pt>
                <c:pt idx="153">
                  <c:v>12.739687377176635</c:v>
                </c:pt>
                <c:pt idx="154">
                  <c:v>12.683974786633975</c:v>
                </c:pt>
                <c:pt idx="155">
                  <c:v>12.628190252212111</c:v>
                </c:pt>
                <c:pt idx="156">
                  <c:v>12.572344279888306</c:v>
                </c:pt>
                <c:pt idx="157">
                  <c:v>12.516447107558973</c:v>
                </c:pt>
                <c:pt idx="158">
                  <c:v>12.46050871056857</c:v>
                </c:pt>
                <c:pt idx="159">
                  <c:v>12.404538807131569</c:v>
                </c:pt>
                <c:pt idx="160">
                  <c:v>12.348546863649561</c:v>
                </c:pt>
                <c:pt idx="161">
                  <c:v>12.292542099925514</c:v>
                </c:pt>
                <c:pt idx="162">
                  <c:v>12.236533494277076</c:v>
                </c:pt>
                <c:pt idx="163">
                  <c:v>12.180529788550921</c:v>
                </c:pt>
                <c:pt idx="164">
                  <c:v>12.124539493039968</c:v>
                </c:pt>
                <c:pt idx="165">
                  <c:v>12.068570891305333</c:v>
                </c:pt>
                <c:pt idx="166">
                  <c:v>12.012632044904869</c:v>
                </c:pt>
                <c:pt idx="167">
                  <c:v>11.956730798030007</c:v>
                </c:pt>
                <c:pt idx="168">
                  <c:v>11.900874782052675</c:v>
                </c:pt>
                <c:pt idx="169">
                  <c:v>11.845071419984</c:v>
                </c:pt>
                <c:pt idx="170">
                  <c:v>11.789327930846502</c:v>
                </c:pt>
                <c:pt idx="171">
                  <c:v>11.733651333961369</c:v>
                </c:pt>
                <c:pt idx="172">
                  <c:v>11.67804845315244</c:v>
                </c:pt>
                <c:pt idx="173">
                  <c:v>11.622525920868565</c:v>
                </c:pt>
                <c:pt idx="174">
                  <c:v>11.567090182225728</c:v>
                </c:pt>
                <c:pt idx="175">
                  <c:v>11.511747498970642</c:v>
                </c:pt>
                <c:pt idx="176">
                  <c:v>11.456503953367159</c:v>
                </c:pt>
                <c:pt idx="177">
                  <c:v>11.401365452007065</c:v>
                </c:pt>
                <c:pt idx="178">
                  <c:v>11.346337729546631</c:v>
                </c:pt>
                <c:pt idx="179">
                  <c:v>11.291426352370372</c:v>
                </c:pt>
                <c:pt idx="180">
                  <c:v>11.236636722183373</c:v>
                </c:pt>
                <c:pt idx="181">
                  <c:v>11.181974079533546</c:v>
                </c:pt>
                <c:pt idx="182">
                  <c:v>11.127443507265159</c:v>
                </c:pt>
                <c:pt idx="183">
                  <c:v>11.073049933904951</c:v>
                </c:pt>
                <c:pt idx="184">
                  <c:v>11.01879813698204</c:v>
                </c:pt>
                <c:pt idx="185">
                  <c:v>10.964692746283026</c:v>
                </c:pt>
                <c:pt idx="186">
                  <c:v>10.910738247043353</c:v>
                </c:pt>
                <c:pt idx="187">
                  <c:v>10.856938983076278</c:v>
                </c:pt>
                <c:pt idx="188">
                  <c:v>10.803299159840554</c:v>
                </c:pt>
                <c:pt idx="189">
                  <c:v>10.749822847448014</c:v>
                </c:pt>
                <c:pt idx="190">
                  <c:v>10.696513983612205</c:v>
                </c:pt>
                <c:pt idx="191">
                  <c:v>10.643376376539162</c:v>
                </c:pt>
                <c:pt idx="192">
                  <c:v>10.59041370776151</c:v>
                </c:pt>
                <c:pt idx="193">
                  <c:v>10.537629534916791</c:v>
                </c:pt>
                <c:pt idx="194">
                  <c:v>10.485027294471328</c:v>
                </c:pt>
                <c:pt idx="195">
                  <c:v>10.432610304390392</c:v>
                </c:pt>
                <c:pt idx="196">
                  <c:v>10.380381766755919</c:v>
                </c:pt>
                <c:pt idx="197">
                  <c:v>10.328344770332626</c:v>
                </c:pt>
                <c:pt idx="198">
                  <c:v>10.276502293083567</c:v>
                </c:pt>
                <c:pt idx="199">
                  <c:v>10.224857204636102</c:v>
                </c:pt>
                <c:pt idx="200">
                  <c:v>10.173412268699169</c:v>
                </c:pt>
                <c:pt idx="201">
                  <c:v>10.122170145432833</c:v>
                </c:pt>
                <c:pt idx="202">
                  <c:v>10.071133393771012</c:v>
                </c:pt>
                <c:pt idx="203">
                  <c:v>10.020304473698239</c:v>
                </c:pt>
                <c:pt idx="204">
                  <c:v>9.9696857484813499</c:v>
                </c:pt>
                <c:pt idx="205">
                  <c:v>9.919279486857004</c:v>
                </c:pt>
                <c:pt idx="206">
                  <c:v>9.8690878651757714</c:v>
                </c:pt>
                <c:pt idx="207">
                  <c:v>9.8191129695037311</c:v>
                </c:pt>
                <c:pt idx="208">
                  <c:v>9.7693567976822724</c:v>
                </c:pt>
                <c:pt idx="209">
                  <c:v>9.7198212613470147</c:v>
                </c:pt>
                <c:pt idx="210">
                  <c:v>9.6705081879065169</c:v>
                </c:pt>
                <c:pt idx="211">
                  <c:v>9.6214193224816071</c:v>
                </c:pt>
                <c:pt idx="212">
                  <c:v>9.5725563298060461</c:v>
                </c:pt>
                <c:pt idx="213">
                  <c:v>9.5239207960893086</c:v>
                </c:pt>
                <c:pt idx="214">
                  <c:v>9.4755142308421192</c:v>
                </c:pt>
                <c:pt idx="215">
                  <c:v>9.4273380686655681</c:v>
                </c:pt>
                <c:pt idx="216">
                  <c:v>9.3793936710043671</c:v>
                </c:pt>
                <c:pt idx="217">
                  <c:v>9.3316823278650638</c:v>
                </c:pt>
                <c:pt idx="218">
                  <c:v>9.2842052594997568</c:v>
                </c:pt>
                <c:pt idx="219">
                  <c:v>9.2369636180560803</c:v>
                </c:pt>
                <c:pt idx="220">
                  <c:v>9.1899584891939945</c:v>
                </c:pt>
                <c:pt idx="221">
                  <c:v>9.143190893670134</c:v>
                </c:pt>
                <c:pt idx="222">
                  <c:v>9.0966617888901933</c:v>
                </c:pt>
                <c:pt idx="223">
                  <c:v>9.0503720704301074</c:v>
                </c:pt>
                <c:pt idx="224">
                  <c:v>9.0043225735264851</c:v>
                </c:pt>
                <c:pt idx="225">
                  <c:v>8.9585140745369802</c:v>
                </c:pt>
                <c:pt idx="226">
                  <c:v>8.9129472923711468</c:v>
                </c:pt>
                <c:pt idx="227">
                  <c:v>8.8676228898922922</c:v>
                </c:pt>
                <c:pt idx="228">
                  <c:v>8.822541475290981</c:v>
                </c:pt>
                <c:pt idx="229">
                  <c:v>8.7777036034306128</c:v>
                </c:pt>
                <c:pt idx="230">
                  <c:v>8.7331097771657369</c:v>
                </c:pt>
                <c:pt idx="231">
                  <c:v>8.6887604486334844</c:v>
                </c:pt>
                <c:pt idx="232">
                  <c:v>8.6446560205187648</c:v>
                </c:pt>
                <c:pt idx="233">
                  <c:v>8.6007968472936298</c:v>
                </c:pt>
                <c:pt idx="234">
                  <c:v>8.5571832364313725</c:v>
                </c:pt>
                <c:pt idx="235">
                  <c:v>8.5138154495957643</c:v>
                </c:pt>
                <c:pt idx="236">
                  <c:v>8.4706937038059742</c:v>
                </c:pt>
                <c:pt idx="237">
                  <c:v>8.4278181725776466</c:v>
                </c:pt>
                <c:pt idx="238">
                  <c:v>8.3851889870404932</c:v>
                </c:pt>
                <c:pt idx="239">
                  <c:v>8.3428062370329652</c:v>
                </c:pt>
                <c:pt idx="240">
                  <c:v>8.3006699721743846</c:v>
                </c:pt>
                <c:pt idx="241">
                  <c:v>8.2587802029149735</c:v>
                </c:pt>
                <c:pt idx="242">
                  <c:v>8.2171369015642242</c:v>
                </c:pt>
                <c:pt idx="243">
                  <c:v>8.1757400032979763</c:v>
                </c:pt>
                <c:pt idx="244">
                  <c:v>8.1345894071447109</c:v>
                </c:pt>
                <c:pt idx="245">
                  <c:v>8.0936849769513159</c:v>
                </c:pt>
                <c:pt idx="246">
                  <c:v>8.053026542328876</c:v>
                </c:pt>
                <c:pt idx="247">
                  <c:v>8.0126138995787208</c:v>
                </c:pt>
                <c:pt idx="248">
                  <c:v>7.9724468125992329</c:v>
                </c:pt>
                <c:pt idx="249">
                  <c:v>7.9325250137737271</c:v>
                </c:pt>
                <c:pt idx="250">
                  <c:v>7.8928482048397379</c:v>
                </c:pt>
                <c:pt idx="251">
                  <c:v>7.8534160577401551</c:v>
                </c:pt>
                <c:pt idx="252">
                  <c:v>7.8142282154564882</c:v>
                </c:pt>
                <c:pt idx="253">
                  <c:v>7.7752842928246322</c:v>
                </c:pt>
                <c:pt idx="254">
                  <c:v>7.7365838773334588</c:v>
                </c:pt>
                <c:pt idx="255">
                  <c:v>7.6981265299065802</c:v>
                </c:pt>
                <c:pt idx="256">
                  <c:v>7.659911785667604</c:v>
                </c:pt>
                <c:pt idx="257">
                  <c:v>7.6219391546892128</c:v>
                </c:pt>
                <c:pt idx="258">
                  <c:v>7.5842081227263067</c:v>
                </c:pt>
                <c:pt idx="259">
                  <c:v>7.5467181519336632</c:v>
                </c:pt>
                <c:pt idx="260">
                  <c:v>7.5094686815682472</c:v>
                </c:pt>
                <c:pt idx="261">
                  <c:v>7.4724591286766024</c:v>
                </c:pt>
                <c:pt idx="262">
                  <c:v>7.4356888887675279</c:v>
                </c:pt>
                <c:pt idx="263">
                  <c:v>7.3991573364703633</c:v>
                </c:pt>
                <c:pt idx="264">
                  <c:v>7.3628638261791579</c:v>
                </c:pt>
                <c:pt idx="265">
                  <c:v>7.3268076926830021</c:v>
                </c:pt>
                <c:pt idx="266">
                  <c:v>7.2909882517827542</c:v>
                </c:pt>
                <c:pt idx="267">
                  <c:v>7.2554048008944818</c:v>
                </c:pt>
                <c:pt idx="268">
                  <c:v>7.2200566196398421</c:v>
                </c:pt>
                <c:pt idx="269">
                  <c:v>7.1849429704236547</c:v>
                </c:pt>
                <c:pt idx="270">
                  <c:v>7.150063098998916</c:v>
                </c:pt>
                <c:pt idx="271">
                  <c:v>7.1154162350195449</c:v>
                </c:pt>
                <c:pt idx="272">
                  <c:v>7.0810015925810053</c:v>
                </c:pt>
                <c:pt idx="273">
                  <c:v>7.0468183707491576</c:v>
                </c:pt>
                <c:pt idx="274">
                  <c:v>7.0128657540774553</c:v>
                </c:pt>
                <c:pt idx="275">
                  <c:v>6.9791429131128124</c:v>
                </c:pt>
                <c:pt idx="276">
                  <c:v>6.9456490048902833</c:v>
                </c:pt>
                <c:pt idx="277">
                  <c:v>6.9123831734168437</c:v>
                </c:pt>
                <c:pt idx="278">
                  <c:v>6.8793445501444346</c:v>
                </c:pt>
                <c:pt idx="279">
                  <c:v>6.8465322544324874</c:v>
                </c:pt>
                <c:pt idx="280">
                  <c:v>6.8139453940001742</c:v>
                </c:pt>
                <c:pt idx="281">
                  <c:v>6.7815830653685358</c:v>
                </c:pt>
                <c:pt idx="282">
                  <c:v>6.7494443542927183</c:v>
                </c:pt>
                <c:pt idx="283">
                  <c:v>6.7175283361844897</c:v>
                </c:pt>
                <c:pt idx="284">
                  <c:v>6.685834076525274</c:v>
                </c:pt>
                <c:pt idx="285">
                  <c:v>6.6543606312698005</c:v>
                </c:pt>
                <c:pt idx="286">
                  <c:v>6.6231070472406817</c:v>
                </c:pt>
                <c:pt idx="287">
                  <c:v>6.5920723625139415</c:v>
                </c:pt>
                <c:pt idx="288">
                  <c:v>6.5612556067958439</c:v>
                </c:pt>
                <c:pt idx="289">
                  <c:v>6.5306558017910374</c:v>
                </c:pt>
                <c:pt idx="290">
                  <c:v>6.500271961562297</c:v>
                </c:pt>
                <c:pt idx="291">
                  <c:v>6.4701030928819803</c:v>
                </c:pt>
                <c:pt idx="292">
                  <c:v>6.4401481955753654</c:v>
                </c:pt>
                <c:pt idx="293">
                  <c:v>6.410406262856041</c:v>
                </c:pt>
                <c:pt idx="294">
                  <c:v>6.3808762816535225</c:v>
                </c:pt>
                <c:pt idx="295">
                  <c:v>6.3515572329331835</c:v>
                </c:pt>
                <c:pt idx="296">
                  <c:v>6.3224480920087673</c:v>
                </c:pt>
                <c:pt idx="297">
                  <c:v>6.2935478288474949</c:v>
                </c:pt>
                <c:pt idx="298">
                  <c:v>6.264855408368037</c:v>
                </c:pt>
                <c:pt idx="299">
                  <c:v>6.2363697907314011</c:v>
                </c:pt>
                <c:pt idx="300">
                  <c:v>6.20808993162494</c:v>
                </c:pt>
                <c:pt idx="301">
                  <c:v>6.1800147825395726</c:v>
                </c:pt>
                <c:pt idx="302">
                  <c:v>6.1521432910403826</c:v>
                </c:pt>
                <c:pt idx="303">
                  <c:v>6.1244744010307191</c:v>
                </c:pt>
                <c:pt idx="304">
                  <c:v>6.0970070530099241</c:v>
                </c:pt>
                <c:pt idx="305">
                  <c:v>6.0697401843248242</c:v>
                </c:pt>
                <c:pt idx="306">
                  <c:v>6.0426727294150977</c:v>
                </c:pt>
                <c:pt idx="307">
                  <c:v>6.0158036200526634</c:v>
                </c:pt>
                <c:pt idx="308">
                  <c:v>5.989131785575192</c:v>
                </c:pt>
                <c:pt idx="309">
                  <c:v>5.9626561531138611</c:v>
                </c:pt>
                <c:pt idx="310">
                  <c:v>5.936375647815483</c:v>
                </c:pt>
                <c:pt idx="311">
                  <c:v>5.9102891930591062</c:v>
                </c:pt>
                <c:pt idx="312">
                  <c:v>5.8843957106672056</c:v>
                </c:pt>
                <c:pt idx="313">
                  <c:v>5.8586941211115766</c:v>
                </c:pt>
                <c:pt idx="314">
                  <c:v>5.8331833437140306</c:v>
                </c:pt>
                <c:pt idx="315">
                  <c:v>5.8078622968420204</c:v>
                </c:pt>
                <c:pt idx="316">
                  <c:v>5.782729898099257</c:v>
                </c:pt>
                <c:pt idx="317">
                  <c:v>5.7577850645114772</c:v>
                </c:pt>
                <c:pt idx="318">
                  <c:v>5.7330267127073933</c:v>
                </c:pt>
                <c:pt idx="319">
                  <c:v>5.7084537590949909</c:v>
                </c:pt>
                <c:pt idx="320">
                  <c:v>5.6840651200332317</c:v>
                </c:pt>
                <c:pt idx="321">
                  <c:v>5.6598597119992453</c:v>
                </c:pt>
                <c:pt idx="322">
                  <c:v>5.6358364517511541</c:v>
                </c:pt>
                <c:pt idx="323">
                  <c:v>5.6119942564865504</c:v>
                </c:pt>
                <c:pt idx="324">
                  <c:v>5.5883320439967745</c:v>
                </c:pt>
                <c:pt idx="325">
                  <c:v>5.564848732817075</c:v>
                </c:pt>
                <c:pt idx="326">
                  <c:v>5.5415432423726712</c:v>
                </c:pt>
                <c:pt idx="327">
                  <c:v>5.5184144931209076</c:v>
                </c:pt>
                <c:pt idx="328">
                  <c:v>5.4954614066894845</c:v>
                </c:pt>
                <c:pt idx="329">
                  <c:v>5.4726829060109088</c:v>
                </c:pt>
                <c:pt idx="330">
                  <c:v>5.4500779154532246</c:v>
                </c:pt>
                <c:pt idx="331">
                  <c:v>5.4276453609470803</c:v>
                </c:pt>
                <c:pt idx="332">
                  <c:v>5.4053841701092429</c:v>
                </c:pt>
                <c:pt idx="333">
                  <c:v>5.3832932723626303</c:v>
                </c:pt>
                <c:pt idx="334">
                  <c:v>5.3613715990528847</c:v>
                </c:pt>
                <c:pt idx="335">
                  <c:v>5.3396180835616427</c:v>
                </c:pt>
                <c:pt idx="336">
                  <c:v>5.3180316614165024</c:v>
                </c:pt>
                <c:pt idx="337">
                  <c:v>5.2966112703977828</c:v>
                </c:pt>
                <c:pt idx="338">
                  <c:v>5.275355850642149</c:v>
                </c:pt>
                <c:pt idx="339">
                  <c:v>5.2542643447431638</c:v>
                </c:pt>
                <c:pt idx="340">
                  <c:v>5.2333356978488323</c:v>
                </c:pt>
                <c:pt idx="341">
                  <c:v>5.2125688577561853</c:v>
                </c:pt>
                <c:pt idx="342">
                  <c:v>5.1919627750030068</c:v>
                </c:pt>
                <c:pt idx="343">
                  <c:v>5.1715164029567209</c:v>
                </c:pt>
                <c:pt idx="344">
                  <c:v>5.1512286979005246</c:v>
                </c:pt>
                <c:pt idx="345">
                  <c:v>5.1310986191168215</c:v>
                </c:pt>
                <c:pt idx="346">
                  <c:v>5.1111251289680144</c:v>
                </c:pt>
                <c:pt idx="347">
                  <c:v>5.0913071929747051</c:v>
                </c:pt>
                <c:pt idx="348">
                  <c:v>5.0716437798913709</c:v>
                </c:pt>
                <c:pt idx="349">
                  <c:v>5.0521338617795637</c:v>
                </c:pt>
                <c:pt idx="350">
                  <c:v>5.0327764140786808</c:v>
                </c:pt>
                <c:pt idx="351">
                  <c:v>5.0135704156743843</c:v>
                </c:pt>
                <c:pt idx="352">
                  <c:v>4.9945148489646796</c:v>
                </c:pt>
                <c:pt idx="353">
                  <c:v>4.9756086999237539</c:v>
                </c:pt>
                <c:pt idx="354">
                  <c:v>4.9568509581635682</c:v>
                </c:pt>
                <c:pt idx="355">
                  <c:v>4.9382406169933049</c:v>
                </c:pt>
                <c:pt idx="356">
                  <c:v>4.9197766734766839</c:v>
                </c:pt>
                <c:pt idx="357">
                  <c:v>4.9014581284872119</c:v>
                </c:pt>
                <c:pt idx="358">
                  <c:v>4.8832839867613895</c:v>
                </c:pt>
                <c:pt idx="359">
                  <c:v>4.865253256949952</c:v>
                </c:pt>
                <c:pt idx="360">
                  <c:v>4.8473649516671609</c:v>
                </c:pt>
                <c:pt idx="361">
                  <c:v>4.8296180875382113</c:v>
                </c:pt>
                <c:pt idx="362">
                  <c:v>4.8120116852447614</c:v>
                </c:pt>
                <c:pt idx="363">
                  <c:v>4.7945447695686836</c:v>
                </c:pt>
                <c:pt idx="364">
                  <c:v>4.7772163694340257</c:v>
                </c:pt>
                <c:pt idx="365">
                  <c:v>4.7600255179472324</c:v>
                </c:pt>
                <c:pt idx="366">
                  <c:v>4.7429712524357006</c:v>
                </c:pt>
                <c:pt idx="367">
                  <c:v>4.7260526144846651</c:v>
                </c:pt>
                <c:pt idx="368">
                  <c:v>4.7092686499724579</c:v>
                </c:pt>
                <c:pt idx="369">
                  <c:v>4.6926184091042256</c:v>
                </c:pt>
                <c:pt idx="370">
                  <c:v>4.676100946444059</c:v>
                </c:pt>
                <c:pt idx="371">
                  <c:v>4.6597153209456534</c:v>
                </c:pt>
                <c:pt idx="372">
                  <c:v>4.6434605959814705</c:v>
                </c:pt>
                <c:pt idx="373">
                  <c:v>4.627335839370482</c:v>
                </c:pt>
                <c:pt idx="374">
                  <c:v>4.6113401234044877</c:v>
                </c:pt>
                <c:pt idx="375">
                  <c:v>4.5954725248730881</c:v>
                </c:pt>
                <c:pt idx="376">
                  <c:v>4.5797321250872862</c:v>
                </c:pt>
                <c:pt idx="377">
                  <c:v>4.5641180099018088</c:v>
                </c:pt>
                <c:pt idx="378">
                  <c:v>4.5486292697361357</c:v>
                </c:pt>
                <c:pt idx="379">
                  <c:v>4.5332649995942802</c:v>
                </c:pt>
                <c:pt idx="380">
                  <c:v>4.5180242990833541</c:v>
                </c:pt>
                <c:pt idx="381">
                  <c:v>4.5029062724309572</c:v>
                </c:pt>
                <c:pt idx="382">
                  <c:v>4.4879100285013864</c:v>
                </c:pt>
                <c:pt idx="383">
                  <c:v>4.4730346808107191</c:v>
                </c:pt>
                <c:pt idx="384">
                  <c:v>4.4582793475407971</c:v>
                </c:pt>
                <c:pt idx="385">
                  <c:v>4.443643151552136</c:v>
                </c:pt>
                <c:pt idx="386">
                  <c:v>4.4291252203957594</c:v>
                </c:pt>
                <c:pt idx="387">
                  <c:v>4.4147246863240364</c:v>
                </c:pt>
                <c:pt idx="388">
                  <c:v>4.4004406863004997</c:v>
                </c:pt>
                <c:pt idx="389">
                  <c:v>4.3862723620086852</c:v>
                </c:pt>
                <c:pt idx="390">
                  <c:v>4.3722188598600429</c:v>
                </c:pt>
                <c:pt idx="391">
                  <c:v>4.3582793310008814</c:v>
                </c:pt>
                <c:pt idx="392">
                  <c:v>4.344452931318445</c:v>
                </c:pt>
                <c:pt idx="393">
                  <c:v>4.3307388214460909</c:v>
                </c:pt>
                <c:pt idx="394">
                  <c:v>4.3171361667675834</c:v>
                </c:pt>
                <c:pt idx="395">
                  <c:v>4.3036441374206076</c:v>
                </c:pt>
                <c:pt idx="396">
                  <c:v>4.2902619082994091</c:v>
                </c:pt>
                <c:pt idx="397">
                  <c:v>4.2769886590566584</c:v>
                </c:pt>
                <c:pt idx="398">
                  <c:v>4.2638235741045607</c:v>
                </c:pt>
                <c:pt idx="399">
                  <c:v>4.2507658426151629</c:v>
                </c:pt>
                <c:pt idx="400">
                  <c:v>4.2378146585199801</c:v>
                </c:pt>
                <c:pt idx="401">
                  <c:v>4.2249692205088625</c:v>
                </c:pt>
                <c:pt idx="402">
                  <c:v>4.2122287320281817</c:v>
                </c:pt>
                <c:pt idx="403">
                  <c:v>4.1995924012783385</c:v>
                </c:pt>
                <c:pt idx="404">
                  <c:v>4.1870594412106215</c:v>
                </c:pt>
                <c:pt idx="405">
                  <c:v>4.1746290695233821</c:v>
                </c:pt>
                <c:pt idx="406">
                  <c:v>4.1623005086576352</c:v>
                </c:pt>
                <c:pt idx="407">
                  <c:v>4.1500729857920113</c:v>
                </c:pt>
                <c:pt idx="408">
                  <c:v>4.1379457328371485</c:v>
                </c:pt>
                <c:pt idx="409">
                  <c:v>4.1259179864294717</c:v>
                </c:pt>
                <c:pt idx="410">
                  <c:v>4.1139889879244551</c:v>
                </c:pt>
                <c:pt idx="411">
                  <c:v>4.1021579833893034</c:v>
                </c:pt>
                <c:pt idx="412">
                  <c:v>4.0904242235951171</c:v>
                </c:pt>
                <c:pt idx="413">
                  <c:v>4.0787869640085628</c:v>
                </c:pt>
                <c:pt idx="414">
                  <c:v>4.0672454647830181</c:v>
                </c:pt>
                <c:pt idx="415">
                  <c:v>4.0557989907492296</c:v>
                </c:pt>
                <c:pt idx="416">
                  <c:v>4.0444468114055452</c:v>
                </c:pt>
                <c:pt idx="417">
                  <c:v>4.0331882009076239</c:v>
                </c:pt>
                <c:pt idx="418">
                  <c:v>4.0220224380577489</c:v>
                </c:pt>
                <c:pt idx="419">
                  <c:v>4.0109488062937038</c:v>
                </c:pt>
                <c:pt idx="420">
                  <c:v>3.9999665936772173</c:v>
                </c:pt>
                <c:pt idx="421">
                  <c:v>3.9890750928820116</c:v>
                </c:pt>
                <c:pt idx="422">
                  <c:v>3.9782736011814612</c:v>
                </c:pt>
                <c:pt idx="423">
                  <c:v>3.9675614204358705</c:v>
                </c:pt>
                <c:pt idx="424">
                  <c:v>3.9569378570793758</c:v>
                </c:pt>
                <c:pt idx="425">
                  <c:v>3.9464022221065069</c:v>
                </c:pt>
                <c:pt idx="426">
                  <c:v>3.9359538310583857</c:v>
                </c:pt>
                <c:pt idx="427">
                  <c:v>3.9255920040086005</c:v>
                </c:pt>
                <c:pt idx="428">
                  <c:v>3.9153160655487591</c:v>
                </c:pt>
                <c:pt idx="429">
                  <c:v>3.9051253447737282</c:v>
                </c:pt>
                <c:pt idx="430">
                  <c:v>3.8950191752665555</c:v>
                </c:pt>
                <c:pt idx="431">
                  <c:v>3.8849968950831277</c:v>
                </c:pt>
                <c:pt idx="432">
                  <c:v>3.8750578467365302</c:v>
                </c:pt>
                <c:pt idx="433">
                  <c:v>3.865201377181128</c:v>
                </c:pt>
                <c:pt idx="434">
                  <c:v>3.8554268377963949</c:v>
                </c:pt>
                <c:pt idx="435">
                  <c:v>3.8457335843705001</c:v>
                </c:pt>
                <c:pt idx="436">
                  <c:v>3.8361209770836182</c:v>
                </c:pt>
                <c:pt idx="437">
                  <c:v>3.8265883804910388</c:v>
                </c:pt>
                <c:pt idx="438">
                  <c:v>3.8171351635060242</c:v>
                </c:pt>
                <c:pt idx="439">
                  <c:v>3.8077606993824618</c:v>
                </c:pt>
                <c:pt idx="440">
                  <c:v>3.7984643656973121</c:v>
                </c:pt>
                <c:pt idx="441">
                  <c:v>3.7892455443328354</c:v>
                </c:pt>
                <c:pt idx="442">
                  <c:v>3.7801036214586428</c:v>
                </c:pt>
                <c:pt idx="443">
                  <c:v>3.7710379875135573</c:v>
                </c:pt>
                <c:pt idx="444">
                  <c:v>3.7620480371872898</c:v>
                </c:pt>
                <c:pt idx="445">
                  <c:v>3.753133169401953</c:v>
                </c:pt>
                <c:pt idx="446">
                  <c:v>3.7442927872934106</c:v>
                </c:pt>
                <c:pt idx="447">
                  <c:v>3.7355262981924646</c:v>
                </c:pt>
                <c:pt idx="448">
                  <c:v>3.7268331136058928</c:v>
                </c:pt>
                <c:pt idx="449">
                  <c:v>3.7182126491973619</c:v>
                </c:pt>
                <c:pt idx="450">
                  <c:v>3.709664324768176</c:v>
                </c:pt>
                <c:pt idx="451">
                  <c:v>3.7011875642379124</c:v>
                </c:pt>
                <c:pt idx="452">
                  <c:v>3.6927817956249447</c:v>
                </c:pt>
                <c:pt idx="453">
                  <c:v>3.6844464510268211</c:v>
                </c:pt>
                <c:pt idx="454">
                  <c:v>3.6761809666005516</c:v>
                </c:pt>
                <c:pt idx="455">
                  <c:v>3.667984782542792</c:v>
                </c:pt>
                <c:pt idx="456">
                  <c:v>3.6598573430699162</c:v>
                </c:pt>
                <c:pt idx="457">
                  <c:v>3.6517980963980023</c:v>
                </c:pt>
                <c:pt idx="458">
                  <c:v>3.6438064947227295</c:v>
                </c:pt>
                <c:pt idx="459">
                  <c:v>3.6358819941991909</c:v>
                </c:pt>
                <c:pt idx="460">
                  <c:v>3.6280240549216383</c:v>
                </c:pt>
                <c:pt idx="461">
                  <c:v>3.6202321409031364</c:v>
                </c:pt>
                <c:pt idx="462">
                  <c:v>3.6125057200551591</c:v>
                </c:pt>
                <c:pt idx="463">
                  <c:v>3.6048442641671321</c:v>
                </c:pt>
                <c:pt idx="464">
                  <c:v>3.5972472488859086</c:v>
                </c:pt>
                <c:pt idx="465">
                  <c:v>3.5897141536951827</c:v>
                </c:pt>
                <c:pt idx="466">
                  <c:v>3.5822444618948777</c:v>
                </c:pt>
                <c:pt idx="467">
                  <c:v>3.5748376605804646</c:v>
                </c:pt>
                <c:pt idx="468">
                  <c:v>3.5674932406222641</c:v>
                </c:pt>
                <c:pt idx="469">
                  <c:v>3.5602106966446878</c:v>
                </c:pt>
                <c:pt idx="470">
                  <c:v>3.552989527005479</c:v>
                </c:pt>
                <c:pt idx="471">
                  <c:v>3.5458292337748945</c:v>
                </c:pt>
                <c:pt idx="472">
                  <c:v>3.5387293227148793</c:v>
                </c:pt>
                <c:pt idx="473">
                  <c:v>3.5316893032582266</c:v>
                </c:pt>
                <c:pt idx="474">
                  <c:v>3.5247086884877068</c:v>
                </c:pt>
                <c:pt idx="475">
                  <c:v>3.5177869951151903</c:v>
                </c:pt>
                <c:pt idx="476">
                  <c:v>3.5109237434607619</c:v>
                </c:pt>
                <c:pt idx="477">
                  <c:v>3.5041184574318351</c:v>
                </c:pt>
                <c:pt idx="478">
                  <c:v>3.4973706645022533</c:v>
                </c:pt>
                <c:pt idx="479">
                  <c:v>3.4906798956913998</c:v>
                </c:pt>
                <c:pt idx="480">
                  <c:v>3.4840456855433031</c:v>
                </c:pt>
                <c:pt idx="481">
                  <c:v>3.47746757210576</c:v>
                </c:pt>
                <c:pt idx="482">
                  <c:v>3.4709450969094657</c:v>
                </c:pt>
                <c:pt idx="483">
                  <c:v>3.464477804947153</c:v>
                </c:pt>
                <c:pt idx="484">
                  <c:v>3.4580652446527482</c:v>
                </c:pt>
                <c:pt idx="485">
                  <c:v>3.4517069678805448</c:v>
                </c:pt>
                <c:pt idx="486">
                  <c:v>3.4454025298844089</c:v>
                </c:pt>
                <c:pt idx="487">
                  <c:v>3.4391514892969939</c:v>
                </c:pt>
                <c:pt idx="488">
                  <c:v>3.4329534081089901</c:v>
                </c:pt>
                <c:pt idx="489">
                  <c:v>3.4268078516484057</c:v>
                </c:pt>
                <c:pt idx="490">
                  <c:v>3.4207143885598632</c:v>
                </c:pt>
                <c:pt idx="491">
                  <c:v>3.4146725907839537</c:v>
                </c:pt>
                <c:pt idx="492">
                  <c:v>3.4086820335366097</c:v>
                </c:pt>
                <c:pt idx="493">
                  <c:v>3.4027422952885211</c:v>
                </c:pt>
                <c:pt idx="494">
                  <c:v>3.3968529577445858</c:v>
                </c:pt>
                <c:pt idx="495">
                  <c:v>3.3910136058234208</c:v>
                </c:pt>
                <c:pt idx="496">
                  <c:v>3.3852238276368971</c:v>
                </c:pt>
                <c:pt idx="497">
                  <c:v>3.3794832144697318</c:v>
                </c:pt>
                <c:pt idx="498">
                  <c:v>3.3737913607591143</c:v>
                </c:pt>
                <c:pt idx="499">
                  <c:v>3.3681478640744205</c:v>
                </c:pt>
                <c:pt idx="500">
                  <c:v>3.3625523250969227</c:v>
                </c:pt>
                <c:pt idx="501">
                  <c:v>3.3570043475996041</c:v>
                </c:pt>
                <c:pt idx="502">
                  <c:v>3.3515035384269996</c:v>
                </c:pt>
                <c:pt idx="503">
                  <c:v>3.3460495074750995</c:v>
                </c:pt>
                <c:pt idx="504">
                  <c:v>3.3406418676713177</c:v>
                </c:pt>
                <c:pt idx="505">
                  <c:v>3.3352802349545159</c:v>
                </c:pt>
                <c:pt idx="506">
                  <c:v>3.3299642282550876</c:v>
                </c:pt>
                <c:pt idx="507">
                  <c:v>3.3246934694751062</c:v>
                </c:pt>
                <c:pt idx="508">
                  <c:v>3.3194675834685392</c:v>
                </c:pt>
                <c:pt idx="509">
                  <c:v>3.3142861980215303</c:v>
                </c:pt>
                <c:pt idx="510">
                  <c:v>3.3091489438327399</c:v>
                </c:pt>
                <c:pt idx="511">
                  <c:v>3.304055454493759</c:v>
                </c:pt>
                <c:pt idx="512">
                  <c:v>3.2990053664696029</c:v>
                </c:pt>
                <c:pt idx="513">
                  <c:v>3.2939983190792517</c:v>
                </c:pt>
                <c:pt idx="514">
                  <c:v>3.2890339544762788</c:v>
                </c:pt>
                <c:pt idx="515">
                  <c:v>3.2841119176295597</c:v>
                </c:pt>
                <c:pt idx="516">
                  <c:v>3.2792318563040368</c:v>
                </c:pt>
                <c:pt idx="517">
                  <c:v>3.2743934210415651</c:v>
                </c:pt>
                <c:pt idx="518">
                  <c:v>3.2695962651418342</c:v>
                </c:pt>
                <c:pt idx="519">
                  <c:v>3.2648400446433796</c:v>
                </c:pt>
                <c:pt idx="520">
                  <c:v>3.2601244183046467</c:v>
                </c:pt>
                <c:pt idx="521">
                  <c:v>3.2554490475851532</c:v>
                </c:pt>
                <c:pt idx="522">
                  <c:v>3.2508135966267262</c:v>
                </c:pt>
                <c:pt idx="523">
                  <c:v>3.2462177322348138</c:v>
                </c:pt>
                <c:pt idx="524">
                  <c:v>3.2416611238598825</c:v>
                </c:pt>
                <c:pt idx="525">
                  <c:v>3.2371434435788959</c:v>
                </c:pt>
                <c:pt idx="526">
                  <c:v>3.2326643660768748</c:v>
                </c:pt>
                <c:pt idx="527">
                  <c:v>3.2282235686285423</c:v>
                </c:pt>
                <c:pt idx="528">
                  <c:v>3.2238207310800462</c:v>
                </c:pt>
                <c:pt idx="529">
                  <c:v>3.219455535830773</c:v>
                </c:pt>
                <c:pt idx="530">
                  <c:v>3.2151276678152465</c:v>
                </c:pt>
                <c:pt idx="531">
                  <c:v>3.2108368144851012</c:v>
                </c:pt>
                <c:pt idx="532">
                  <c:v>3.2065826657911591</c:v>
                </c:pt>
                <c:pt idx="533">
                  <c:v>3.202364914165575</c:v>
                </c:pt>
                <c:pt idx="534">
                  <c:v>3.198183254504078</c:v>
                </c:pt>
                <c:pt idx="535">
                  <c:v>3.1940373841483085</c:v>
                </c:pt>
                <c:pt idx="536">
                  <c:v>3.1899270028682158</c:v>
                </c:pt>
                <c:pt idx="537">
                  <c:v>3.1858518128445792</c:v>
                </c:pt>
                <c:pt idx="538">
                  <c:v>3.181811518651585</c:v>
                </c:pt>
                <c:pt idx="539">
                  <c:v>3.1778058272395202</c:v>
                </c:pt>
                <c:pt idx="540">
                  <c:v>3.1738344479175318</c:v>
                </c:pt>
                <c:pt idx="541">
                  <c:v>3.1698970923364884</c:v>
                </c:pt>
                <c:pt idx="542">
                  <c:v>3.1659934744719322</c:v>
                </c:pt>
                <c:pt idx="543">
                  <c:v>3.1621233106071167</c:v>
                </c:pt>
                <c:pt idx="544">
                  <c:v>3.1582863193161286</c:v>
                </c:pt>
                <c:pt idx="545">
                  <c:v>3.1544822214471195</c:v>
                </c:pt>
                <c:pt idx="546">
                  <c:v>3.1507107401056076</c:v>
                </c:pt>
                <c:pt idx="547">
                  <c:v>3.1469716006378774</c:v>
                </c:pt>
                <c:pt idx="548">
                  <c:v>3.1432645306144731</c:v>
                </c:pt>
                <c:pt idx="549">
                  <c:v>3.1395892598137856</c:v>
                </c:pt>
                <c:pt idx="550">
                  <c:v>3.1359455202057238</c:v>
                </c:pt>
                <c:pt idx="551">
                  <c:v>3.1323330459354732</c:v>
                </c:pt>
                <c:pt idx="552">
                  <c:v>3.1287515733073636</c:v>
                </c:pt>
                <c:pt idx="553">
                  <c:v>3.1252008407688119</c:v>
                </c:pt>
                <c:pt idx="554">
                  <c:v>3.1216805888943635</c:v>
                </c:pt>
                <c:pt idx="555">
                  <c:v>3.1181905603698179</c:v>
                </c:pt>
                <c:pt idx="556">
                  <c:v>3.1147304999764653</c:v>
                </c:pt>
                <c:pt idx="557">
                  <c:v>3.1113001545753836</c:v>
                </c:pt>
                <c:pt idx="558">
                  <c:v>3.1078992730918622</c:v>
                </c:pt>
                <c:pt idx="559">
                  <c:v>3.1045276064998903</c:v>
                </c:pt>
                <c:pt idx="560">
                  <c:v>3.1011849078067448</c:v>
                </c:pt>
                <c:pt idx="561">
                  <c:v>3.0978709320376794</c:v>
                </c:pt>
                <c:pt idx="562">
                  <c:v>3.0945854362206928</c:v>
                </c:pt>
                <c:pt idx="563">
                  <c:v>3.0913281793713945</c:v>
                </c:pt>
                <c:pt idx="564">
                  <c:v>3.0880989224779585</c:v>
                </c:pt>
                <c:pt idx="565">
                  <c:v>3.084897428486173</c:v>
                </c:pt>
                <c:pt idx="566">
                  <c:v>3.0817234622845779</c:v>
                </c:pt>
                <c:pt idx="567">
                  <c:v>3.0785767906896928</c:v>
                </c:pt>
                <c:pt idx="568">
                  <c:v>3.0754571824313417</c:v>
                </c:pt>
                <c:pt idx="569">
                  <c:v>3.0723644081380574</c:v>
                </c:pt>
                <c:pt idx="570">
                  <c:v>3.0692982403225884</c:v>
                </c:pt>
                <c:pt idx="571">
                  <c:v>3.0662584533674901</c:v>
                </c:pt>
                <c:pt idx="572">
                  <c:v>3.0632448235108054</c:v>
                </c:pt>
                <c:pt idx="573">
                  <c:v>3.0602571288318434</c:v>
                </c:pt>
                <c:pt idx="574">
                  <c:v>3.0572951492370368</c:v>
                </c:pt>
                <c:pt idx="575">
                  <c:v>3.0543586664458977</c:v>
                </c:pt>
                <c:pt idx="576">
                  <c:v>3.0514474639770559</c:v>
                </c:pt>
                <c:pt idx="577">
                  <c:v>3.0485613271343945</c:v>
                </c:pt>
                <c:pt idx="578">
                  <c:v>3.0457000429932752</c:v>
                </c:pt>
                <c:pt idx="579">
                  <c:v>3.0428634003868389</c:v>
                </c:pt>
                <c:pt idx="580">
                  <c:v>3.0400511898924107</c:v>
                </c:pt>
                <c:pt idx="581">
                  <c:v>3.0372632038179854</c:v>
                </c:pt>
                <c:pt idx="582">
                  <c:v>3.0344992361888008</c:v>
                </c:pt>
                <c:pt idx="583">
                  <c:v>3.0317590827340104</c:v>
                </c:pt>
                <c:pt idx="584">
                  <c:v>3.0290425408734247</c:v>
                </c:pt>
                <c:pt idx="585">
                  <c:v>3.0263494097043457</c:v>
                </c:pt>
                <c:pt idx="586">
                  <c:v>3.0236794899885138</c:v>
                </c:pt>
                <c:pt idx="587">
                  <c:v>3.0210325841391001</c:v>
                </c:pt>
                <c:pt idx="588">
                  <c:v>3.0184084962078108</c:v>
                </c:pt>
                <c:pt idx="589">
                  <c:v>3.015807031872082</c:v>
                </c:pt>
                <c:pt idx="590">
                  <c:v>3.0132279984223396</c:v>
                </c:pt>
                <c:pt idx="591">
                  <c:v>3.010671204749368</c:v>
                </c:pt>
                <c:pt idx="592">
                  <c:v>3.0081364613317403</c:v>
                </c:pt>
                <c:pt idx="593">
                  <c:v>3.0056235802233626</c:v>
                </c:pt>
                <c:pt idx="594">
                  <c:v>3.0031323750410701</c:v>
                </c:pt>
                <c:pt idx="595">
                  <c:v>3.0006626609523392</c:v>
                </c:pt>
                <c:pt idx="596">
                  <c:v>2.9982142546630568</c:v>
                </c:pt>
                <c:pt idx="597">
                  <c:v>2.995786974405398</c:v>
                </c:pt>
                <c:pt idx="598">
                  <c:v>2.9933806399257623</c:v>
                </c:pt>
                <c:pt idx="599">
                  <c:v>2.9909950724728209</c:v>
                </c:pt>
              </c:numCache>
            </c:numRef>
          </c:yVal>
          <c:smooth val="0"/>
          <c:extLst>
            <c:ext xmlns:c16="http://schemas.microsoft.com/office/drawing/2014/chart" uri="{C3380CC4-5D6E-409C-BE32-E72D297353CC}">
              <c16:uniqueId val="{00000000-764A-4AD1-B67F-AEFCEBE43D52}"/>
            </c:ext>
          </c:extLst>
        </c:ser>
        <c:dLbls>
          <c:showLegendKey val="0"/>
          <c:showVal val="0"/>
          <c:showCatName val="0"/>
          <c:showSerName val="0"/>
          <c:showPercent val="0"/>
          <c:showBubbleSize val="0"/>
        </c:dLbls>
        <c:axId val="-2060469088"/>
        <c:axId val="-2054790304"/>
      </c:scatterChart>
      <c:valAx>
        <c:axId val="-20604690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Time (s)</a:t>
                </a:r>
              </a:p>
            </c:rich>
          </c:tx>
          <c:layout>
            <c:manualLayout>
              <c:xMode val="edge"/>
              <c:yMode val="edge"/>
              <c:x val="0.86673550330303295"/>
              <c:y val="0.88926550730997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54790304"/>
        <c:crosses val="autoZero"/>
        <c:crossBetween val="midCat"/>
      </c:valAx>
      <c:valAx>
        <c:axId val="-2054790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Power (W/kg)</a:t>
                </a:r>
              </a:p>
            </c:rich>
          </c:tx>
          <c:layout>
            <c:manualLayout>
              <c:xMode val="edge"/>
              <c:yMode val="edge"/>
              <c:x val="4.8706244958222301E-3"/>
              <c:y val="1.9317859956206499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604690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FF0000"/>
                </a:solidFill>
                <a:latin typeface="+mn-lt"/>
                <a:ea typeface="+mn-ea"/>
                <a:cs typeface="+mn-cs"/>
              </a:defRPr>
            </a:pPr>
            <a:r>
              <a:rPr lang="is-IS">
                <a:solidFill>
                  <a:srgbClr val="FF0000"/>
                </a:solidFill>
              </a:rPr>
              <a:t>FORCE-VELOCITY-POWER</a:t>
            </a:r>
          </a:p>
        </c:rich>
      </c:tx>
      <c:layout>
        <c:manualLayout>
          <c:xMode val="edge"/>
          <c:yMode val="edge"/>
          <c:x val="0.360622375888834"/>
          <c:y val="2.2548634919845802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rgbClr val="FF0000"/>
              </a:solidFill>
              <a:latin typeface="+mn-lt"/>
              <a:ea typeface="+mn-ea"/>
              <a:cs typeface="+mn-cs"/>
            </a:defRPr>
          </a:pPr>
          <a:endParaRPr lang="fr-FR"/>
        </a:p>
      </c:txPr>
    </c:title>
    <c:autoTitleDeleted val="0"/>
    <c:plotArea>
      <c:layout>
        <c:manualLayout>
          <c:layoutTarget val="inner"/>
          <c:xMode val="edge"/>
          <c:yMode val="edge"/>
          <c:x val="8.2612286703121707E-2"/>
          <c:y val="1.3760980129779899E-2"/>
          <c:w val="0.83477542659375703"/>
          <c:h val="0.888279898197746"/>
        </c:manualLayout>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xVal>
            <c:numRef>
              <c:f>'FROM SPLIT TIMES'!$H$3:$H$601</c:f>
              <c:numCache>
                <c:formatCode>0.00</c:formatCode>
                <c:ptCount val="599"/>
                <c:pt idx="0">
                  <c:v>0.14407310576057392</c:v>
                </c:pt>
                <c:pt idx="1">
                  <c:v>0.21516843615887243</c:v>
                </c:pt>
                <c:pt idx="2">
                  <c:v>0.28564357787969702</c:v>
                </c:pt>
                <c:pt idx="3">
                  <c:v>0.35550394103920602</c:v>
                </c:pt>
                <c:pt idx="4">
                  <c:v>0.42475488855927829</c:v>
                </c:pt>
                <c:pt idx="5">
                  <c:v>0.49340173657920544</c:v>
                </c:pt>
                <c:pt idx="6">
                  <c:v>0.561449754863796</c:v>
                </c:pt>
                <c:pt idx="7">
                  <c:v>0.62890416720790887</c:v>
                </c:pt>
                <c:pt idx="8">
                  <c:v>0.69577015183747259</c:v>
                </c:pt>
                <c:pt idx="9">
                  <c:v>0.76205284180699395</c:v>
                </c:pt>
                <c:pt idx="10">
                  <c:v>0.82775732539360192</c:v>
                </c:pt>
                <c:pt idx="11">
                  <c:v>0.89288864648766286</c:v>
                </c:pt>
                <c:pt idx="12">
                  <c:v>0.95745180497997351</c:v>
                </c:pt>
                <c:pt idx="13">
                  <c:v>1.0214517571455881</c:v>
                </c:pt>
                <c:pt idx="14">
                  <c:v>1.0848934160242953</c:v>
                </c:pt>
                <c:pt idx="15">
                  <c:v>1.147781651797767</c:v>
                </c:pt>
                <c:pt idx="16">
                  <c:v>1.2101212921634337</c:v>
                </c:pt>
                <c:pt idx="17">
                  <c:v>1.2719171227050803</c:v>
                </c:pt>
                <c:pt idx="18">
                  <c:v>1.3331738872602243</c:v>
                </c:pt>
                <c:pt idx="19">
                  <c:v>1.3938962882842758</c:v>
                </c:pt>
                <c:pt idx="20">
                  <c:v>1.4540889872115368</c:v>
                </c:pt>
                <c:pt idx="21">
                  <c:v>1.513756604813032</c:v>
                </c:pt>
                <c:pt idx="22">
                  <c:v>1.5729037215512369</c:v>
                </c:pt>
                <c:pt idx="23">
                  <c:v>1.6315348779316992</c:v>
                </c:pt>
                <c:pt idx="24">
                  <c:v>1.6896545748515943</c:v>
                </c:pt>
                <c:pt idx="25">
                  <c:v>1.7472672739452475</c:v>
                </c:pt>
                <c:pt idx="26">
                  <c:v>1.8043773979266353</c:v>
                </c:pt>
                <c:pt idx="27">
                  <c:v>1.860989330928897</c:v>
                </c:pt>
                <c:pt idx="28">
                  <c:v>1.9171074188408965</c:v>
                </c:pt>
                <c:pt idx="29">
                  <c:v>1.9727359696408311</c:v>
                </c:pt>
                <c:pt idx="30">
                  <c:v>2.0278792537269466</c:v>
                </c:pt>
                <c:pt idx="31">
                  <c:v>2.0825415042453526</c:v>
                </c:pt>
                <c:pt idx="32">
                  <c:v>2.1367269174149941</c:v>
                </c:pt>
                <c:pt idx="33">
                  <c:v>2.190439652849772</c:v>
                </c:pt>
                <c:pt idx="34">
                  <c:v>2.2436838338778662</c:v>
                </c:pt>
                <c:pt idx="35">
                  <c:v>2.2964635478582669</c:v>
                </c:pt>
                <c:pt idx="36">
                  <c:v>2.3487828464945451</c:v>
                </c:pt>
                <c:pt idx="37">
                  <c:v>2.400645746145885</c:v>
                </c:pt>
                <c:pt idx="38">
                  <c:v>2.4520562281354108</c:v>
                </c:pt>
                <c:pt idx="39">
                  <c:v>2.5030182390558151</c:v>
                </c:pt>
                <c:pt idx="40">
                  <c:v>2.5535356910723221</c:v>
                </c:pt>
                <c:pt idx="41">
                  <c:v>2.6036124622230137</c:v>
                </c:pt>
                <c:pt idx="42">
                  <c:v>2.6532523967165278</c:v>
                </c:pt>
                <c:pt idx="43">
                  <c:v>2.7024593052271686</c:v>
                </c:pt>
                <c:pt idx="44">
                  <c:v>2.751236965187438</c:v>
                </c:pt>
                <c:pt idx="45">
                  <c:v>2.7995891210780082</c:v>
                </c:pt>
                <c:pt idx="46">
                  <c:v>2.8475194847151819</c:v>
                </c:pt>
                <c:pt idx="47">
                  <c:v>2.8950317355358259</c:v>
                </c:pt>
                <c:pt idx="48">
                  <c:v>2.9421295208798326</c:v>
                </c:pt>
                <c:pt idx="49">
                  <c:v>2.9888164562701123</c:v>
                </c:pt>
                <c:pt idx="50">
                  <c:v>3.0350961256901403</c:v>
                </c:pt>
                <c:pt idx="51">
                  <c:v>3.0809720818590915</c:v>
                </c:pt>
                <c:pt idx="52">
                  <c:v>3.1264478465045653</c:v>
                </c:pt>
                <c:pt idx="53">
                  <c:v>3.1715269106329371</c:v>
                </c:pt>
                <c:pt idx="54">
                  <c:v>3.2162127347973501</c:v>
                </c:pt>
                <c:pt idx="55">
                  <c:v>3.260508749363368</c:v>
                </c:pt>
                <c:pt idx="56">
                  <c:v>3.304418354772312</c:v>
                </c:pt>
                <c:pt idx="57">
                  <c:v>3.3479449218023047</c:v>
                </c:pt>
                <c:pt idx="58">
                  <c:v>3.3910917918270211</c:v>
                </c:pt>
                <c:pt idx="59">
                  <c:v>3.4338622770722056</c:v>
                </c:pt>
                <c:pt idx="60">
                  <c:v>3.4762596608699332</c:v>
                </c:pt>
                <c:pt idx="61">
                  <c:v>3.5182871979106576</c:v>
                </c:pt>
                <c:pt idx="62">
                  <c:v>3.5599481144930665</c:v>
                </c:pt>
                <c:pt idx="63">
                  <c:v>3.6012456087717482</c:v>
                </c:pt>
                <c:pt idx="64">
                  <c:v>3.6421828510027066</c:v>
                </c:pt>
                <c:pt idx="65">
                  <c:v>3.6827629837867235</c:v>
                </c:pt>
                <c:pt idx="66">
                  <c:v>3.7229891223106111</c:v>
                </c:pt>
                <c:pt idx="67">
                  <c:v>3.7628643545863496</c:v>
                </c:pt>
                <c:pt idx="68">
                  <c:v>3.8023917416881448</c:v>
                </c:pt>
                <c:pt idx="69">
                  <c:v>3.8415743179874116</c:v>
                </c:pt>
                <c:pt idx="70">
                  <c:v>3.8804150913857161</c:v>
                </c:pt>
                <c:pt idx="71">
                  <c:v>3.9189170435456777</c:v>
                </c:pt>
                <c:pt idx="72">
                  <c:v>3.9570831301198637</c:v>
                </c:pt>
                <c:pt idx="73">
                  <c:v>3.9949162809776788</c:v>
                </c:pt>
                <c:pt idx="74">
                  <c:v>4.0324194004302845</c:v>
                </c:pt>
                <c:pt idx="75">
                  <c:v>4.0695953674535517</c:v>
                </c:pt>
                <c:pt idx="76">
                  <c:v>4.1064470359090688</c:v>
                </c:pt>
                <c:pt idx="77">
                  <c:v>4.1429772347632197</c:v>
                </c:pt>
                <c:pt idx="78">
                  <c:v>4.1791887683043578</c:v>
                </c:pt>
                <c:pt idx="79">
                  <c:v>4.2150844163580752</c:v>
                </c:pt>
                <c:pt idx="80">
                  <c:v>4.2506669345006047</c:v>
                </c:pt>
                <c:pt idx="81">
                  <c:v>4.2859390542703544</c:v>
                </c:pt>
                <c:pt idx="82">
                  <c:v>4.3209034833775917</c:v>
                </c:pt>
                <c:pt idx="83">
                  <c:v>4.3555629059123158</c:v>
                </c:pt>
                <c:pt idx="84">
                  <c:v>4.3899199825502926</c:v>
                </c:pt>
                <c:pt idx="85">
                  <c:v>4.4239773507573137</c:v>
                </c:pt>
                <c:pt idx="86">
                  <c:v>4.4577376249916618</c:v>
                </c:pt>
                <c:pt idx="87">
                  <c:v>4.4912033969048135</c:v>
                </c:pt>
                <c:pt idx="88">
                  <c:v>4.5243772355403911</c:v>
                </c:pt>
                <c:pt idx="89">
                  <c:v>4.5572616875313763</c:v>
                </c:pt>
                <c:pt idx="90">
                  <c:v>4.5898592772956102</c:v>
                </c:pt>
                <c:pt idx="91">
                  <c:v>4.6221725072295792</c:v>
                </c:pt>
                <c:pt idx="92">
                  <c:v>4.6542038579005167</c:v>
                </c:pt>
                <c:pt idx="93">
                  <c:v>4.6859557882368277</c:v>
                </c:pt>
                <c:pt idx="94">
                  <c:v>4.7174307357168512</c:v>
                </c:pt>
                <c:pt idx="95">
                  <c:v>4.7486311165559734</c:v>
                </c:pt>
                <c:pt idx="96">
                  <c:v>4.7795593258921176</c:v>
                </c:pt>
                <c:pt idx="97">
                  <c:v>4.8102177379696043</c:v>
                </c:pt>
                <c:pt idx="98">
                  <c:v>4.8406087063214178</c:v>
                </c:pt>
                <c:pt idx="99">
                  <c:v>4.8707345639498723</c:v>
                </c:pt>
                <c:pt idx="100">
                  <c:v>4.9005976235057149</c:v>
                </c:pt>
                <c:pt idx="101">
                  <c:v>4.9302001774656583</c:v>
                </c:pt>
                <c:pt idx="102">
                  <c:v>4.9595444983083565</c:v>
                </c:pt>
                <c:pt idx="103">
                  <c:v>4.9886328386888668</c:v>
                </c:pt>
                <c:pt idx="104">
                  <c:v>5.0174674316115704</c:v>
                </c:pt>
                <c:pt idx="105">
                  <c:v>5.0460504906015959</c:v>
                </c:pt>
                <c:pt idx="106">
                  <c:v>5.0743842098747383</c:v>
                </c:pt>
                <c:pt idx="107">
                  <c:v>5.1024707645059086</c:v>
                </c:pt>
                <c:pt idx="108">
                  <c:v>5.1303123105960955</c:v>
                </c:pt>
                <c:pt idx="109">
                  <c:v>5.1579109854378942</c:v>
                </c:pt>
                <c:pt idx="110">
                  <c:v>5.1852689076795686</c:v>
                </c:pt>
                <c:pt idx="111">
                  <c:v>5.2123881774876937</c:v>
                </c:pt>
                <c:pt idx="112">
                  <c:v>5.2392708767083818</c:v>
                </c:pt>
                <c:pt idx="113">
                  <c:v>5.2659190690270963</c:v>
                </c:pt>
                <c:pt idx="114">
                  <c:v>5.2923348001270689</c:v>
                </c:pt>
                <c:pt idx="115">
                  <c:v>5.3185200978463456</c:v>
                </c:pt>
                <c:pt idx="116">
                  <c:v>5.3444769723334531</c:v>
                </c:pt>
                <c:pt idx="117">
                  <c:v>5.3702074162017093</c:v>
                </c:pt>
                <c:pt idx="118">
                  <c:v>5.3957134046821915</c:v>
                </c:pt>
                <c:pt idx="119">
                  <c:v>5.4209968957753674</c:v>
                </c:pt>
                <c:pt idx="120">
                  <c:v>5.4460598304014018</c:v>
                </c:pt>
                <c:pt idx="121">
                  <c:v>5.4709041325491521</c:v>
                </c:pt>
                <c:pt idx="122">
                  <c:v>5.4955317094238723</c:v>
                </c:pt>
                <c:pt idx="123">
                  <c:v>5.5199444515936165</c:v>
                </c:pt>
                <c:pt idx="124">
                  <c:v>5.5441442331343733</c:v>
                </c:pt>
                <c:pt idx="125">
                  <c:v>5.5681329117739287</c:v>
                </c:pt>
                <c:pt idx="126">
                  <c:v>5.591912329034483</c:v>
                </c:pt>
                <c:pt idx="127">
                  <c:v>5.6154843103740077</c:v>
                </c:pt>
                <c:pt idx="128">
                  <c:v>5.6388506653263937</c:v>
                </c:pt>
                <c:pt idx="129">
                  <c:v>5.6620131876403459</c:v>
                </c:pt>
                <c:pt idx="130">
                  <c:v>5.6849736554170978</c:v>
                </c:pt>
                <c:pt idx="131">
                  <c:v>5.7077338312468981</c:v>
                </c:pt>
                <c:pt idx="132">
                  <c:v>5.7302954623443245</c:v>
                </c:pt>
                <c:pt idx="133">
                  <c:v>5.7526602806824121</c:v>
                </c:pt>
                <c:pt idx="134">
                  <c:v>5.7748300031256008</c:v>
                </c:pt>
                <c:pt idx="135">
                  <c:v>5.7968063315615472</c:v>
                </c:pt>
                <c:pt idx="136">
                  <c:v>5.8185909530317614</c:v>
                </c:pt>
                <c:pt idx="137">
                  <c:v>5.8401855398611175</c:v>
                </c:pt>
                <c:pt idx="138">
                  <c:v>5.8615917497862364</c:v>
                </c:pt>
                <c:pt idx="139">
                  <c:v>5.8828112260827359</c:v>
                </c:pt>
                <c:pt idx="140">
                  <c:v>5.903845597691384</c:v>
                </c:pt>
                <c:pt idx="141">
                  <c:v>5.9246964793431482</c:v>
                </c:pt>
                <c:pt idx="142">
                  <c:v>5.9453654716831501</c:v>
                </c:pt>
                <c:pt idx="143">
                  <c:v>5.965854161393537</c:v>
                </c:pt>
                <c:pt idx="144">
                  <c:v>5.9861641213152943</c:v>
                </c:pt>
                <c:pt idx="145">
                  <c:v>6.0062969105689819</c:v>
                </c:pt>
                <c:pt idx="146">
                  <c:v>6.0262540746744193</c:v>
                </c:pt>
                <c:pt idx="147">
                  <c:v>6.0460371456693327</c:v>
                </c:pt>
                <c:pt idx="148">
                  <c:v>6.0656476422269687</c:v>
                </c:pt>
                <c:pt idx="149">
                  <c:v>6.0850870697726638</c:v>
                </c:pt>
                <c:pt idx="150">
                  <c:v>6.1043569205994288</c:v>
                </c:pt>
                <c:pt idx="151">
                  <c:v>6.1234586739824861</c:v>
                </c:pt>
                <c:pt idx="152">
                  <c:v>6.1423937962928479</c:v>
                </c:pt>
                <c:pt idx="153">
                  <c:v>6.1611637411098679</c:v>
                </c:pt>
                <c:pt idx="154">
                  <c:v>6.1797699493328357</c:v>
                </c:pt>
                <c:pt idx="155">
                  <c:v>6.1982138492915926</c:v>
                </c:pt>
                <c:pt idx="156">
                  <c:v>6.2164968568561685</c:v>
                </c:pt>
                <c:pt idx="157">
                  <c:v>6.2346203755454805</c:v>
                </c:pt>
                <c:pt idx="158">
                  <c:v>6.2525857966350751</c:v>
                </c:pt>
                <c:pt idx="159">
                  <c:v>6.2703944992639302</c:v>
                </c:pt>
                <c:pt idx="160">
                  <c:v>6.2880478505403259</c:v>
                </c:pt>
                <c:pt idx="161">
                  <c:v>6.3055472056467936</c:v>
                </c:pt>
                <c:pt idx="162">
                  <c:v>6.3228939079441497</c:v>
                </c:pt>
                <c:pt idx="163">
                  <c:v>6.3400892890746157</c:v>
                </c:pt>
                <c:pt idx="164">
                  <c:v>6.3571346690640471</c:v>
                </c:pt>
                <c:pt idx="165">
                  <c:v>6.3740313564232665</c:v>
                </c:pt>
                <c:pt idx="166">
                  <c:v>6.3907806482485139</c:v>
                </c:pt>
                <c:pt idx="167">
                  <c:v>6.4073838303210193</c:v>
                </c:pt>
                <c:pt idx="168">
                  <c:v>6.4238421772057031</c:v>
                </c:pt>
                <c:pt idx="169">
                  <c:v>6.4401569523490281</c:v>
                </c:pt>
                <c:pt idx="170">
                  <c:v>6.4563294081759821</c:v>
                </c:pt>
                <c:pt idx="171">
                  <c:v>6.4723607861862273</c:v>
                </c:pt>
                <c:pt idx="172">
                  <c:v>6.4882523170494029</c:v>
                </c:pt>
                <c:pt idx="173">
                  <c:v>6.5040052206995966</c:v>
                </c:pt>
                <c:pt idx="174">
                  <c:v>6.5196207064290013</c:v>
                </c:pt>
                <c:pt idx="175">
                  <c:v>6.5350999729807411</c:v>
                </c:pt>
                <c:pt idx="176">
                  <c:v>6.5504442086408998</c:v>
                </c:pt>
                <c:pt idx="177">
                  <c:v>6.5656545913297375</c:v>
                </c:pt>
                <c:pt idx="178">
                  <c:v>6.5807322886921149</c:v>
                </c:pt>
                <c:pt idx="179">
                  <c:v>6.5956784581871331</c:v>
                </c:pt>
                <c:pt idx="180">
                  <c:v>6.610494247176983</c:v>
                </c:pt>
                <c:pt idx="181">
                  <c:v>6.6251807930150282</c:v>
                </c:pt>
                <c:pt idx="182">
                  <c:v>6.6397392231331116</c:v>
                </c:pt>
                <c:pt idx="183">
                  <c:v>6.6541706551281044</c:v>
                </c:pt>
                <c:pt idx="184">
                  <c:v>6.6684761968477044</c:v>
                </c:pt>
                <c:pt idx="185">
                  <c:v>6.6826569464754755</c:v>
                </c:pt>
                <c:pt idx="186">
                  <c:v>6.6967139926151553</c:v>
                </c:pt>
                <c:pt idx="187">
                  <c:v>6.7106484143742247</c:v>
                </c:pt>
                <c:pt idx="188">
                  <c:v>6.7244612814467377</c:v>
                </c:pt>
                <c:pt idx="189">
                  <c:v>6.7381536541954485</c:v>
                </c:pt>
                <c:pt idx="190">
                  <c:v>6.751726583733209</c:v>
                </c:pt>
                <c:pt idx="191">
                  <c:v>6.7651811120036509</c:v>
                </c:pt>
                <c:pt idx="192">
                  <c:v>6.7785182718611843</c:v>
                </c:pt>
                <c:pt idx="193">
                  <c:v>6.7917390871502779</c:v>
                </c:pt>
                <c:pt idx="194">
                  <c:v>6.8048445727840576</c:v>
                </c:pt>
                <c:pt idx="195">
                  <c:v>6.8178357348222187</c:v>
                </c:pt>
                <c:pt idx="196">
                  <c:v>6.8307135705482551</c:v>
                </c:pt>
                <c:pt idx="197">
                  <c:v>6.8434790685460207</c:v>
                </c:pt>
                <c:pt idx="198">
                  <c:v>6.8561332087756153</c:v>
                </c:pt>
                <c:pt idx="199">
                  <c:v>6.8686769626486148</c:v>
                </c:pt>
                <c:pt idx="200">
                  <c:v>6.881111293102645</c:v>
                </c:pt>
                <c:pt idx="201">
                  <c:v>6.8934371546752971</c:v>
                </c:pt>
                <c:pt idx="202">
                  <c:v>6.9056554935774059</c:v>
                </c:pt>
                <c:pt idx="203">
                  <c:v>6.9177672477656929</c:v>
                </c:pt>
                <c:pt idx="204">
                  <c:v>6.9297733470147618</c:v>
                </c:pt>
                <c:pt idx="205">
                  <c:v>6.9416747129884779</c:v>
                </c:pt>
                <c:pt idx="206">
                  <c:v>6.9534722593107201</c:v>
                </c:pt>
                <c:pt idx="207">
                  <c:v>6.9651668916355165</c:v>
                </c:pt>
                <c:pt idx="208">
                  <c:v>6.9767595077165687</c:v>
                </c:pt>
                <c:pt idx="209">
                  <c:v>6.9882509974761664</c:v>
                </c:pt>
                <c:pt idx="210">
                  <c:v>6.9996422430735068</c:v>
                </c:pt>
                <c:pt idx="211">
                  <c:v>7.0109341189724121</c:v>
                </c:pt>
                <c:pt idx="212">
                  <c:v>7.0221274920084618</c:v>
                </c:pt>
                <c:pt idx="213">
                  <c:v>7.0332232214555326</c:v>
                </c:pt>
                <c:pt idx="214">
                  <c:v>7.044222159091766</c:v>
                </c:pt>
                <c:pt idx="215">
                  <c:v>7.0551251492649518</c:v>
                </c:pt>
                <c:pt idx="216">
                  <c:v>7.0659330289573496</c:v>
                </c:pt>
                <c:pt idx="217">
                  <c:v>7.0766466278499367</c:v>
                </c:pt>
                <c:pt idx="218">
                  <c:v>7.0872667683861037</c:v>
                </c:pt>
                <c:pt idx="219">
                  <c:v>7.0977942658347883</c:v>
                </c:pt>
                <c:pt idx="220">
                  <c:v>7.1082299283530599</c:v>
                </c:pt>
                <c:pt idx="221">
                  <c:v>7.1185745570481611</c:v>
                </c:pt>
                <c:pt idx="222">
                  <c:v>7.1288289460390022</c:v>
                </c:pt>
                <c:pt idx="223">
                  <c:v>7.1389938825171271</c:v>
                </c:pt>
                <c:pt idx="224">
                  <c:v>7.1490701468071398</c:v>
                </c:pt>
                <c:pt idx="225">
                  <c:v>7.1590585124266095</c:v>
                </c:pt>
                <c:pt idx="226">
                  <c:v>7.1689597461454468</c:v>
                </c:pt>
                <c:pt idx="227">
                  <c:v>7.1787746080447699</c:v>
                </c:pt>
                <c:pt idx="228">
                  <c:v>7.1885038515752528</c:v>
                </c:pt>
                <c:pt idx="229">
                  <c:v>7.1981482236149619</c:v>
                </c:pt>
                <c:pt idx="230">
                  <c:v>7.2077084645266911</c:v>
                </c:pt>
                <c:pt idx="231">
                  <c:v>7.2171853082148054</c:v>
                </c:pt>
                <c:pt idx="232">
                  <c:v>7.2265794821815641</c:v>
                </c:pt>
                <c:pt idx="233">
                  <c:v>7.2358917075829865</c:v>
                </c:pt>
                <c:pt idx="234">
                  <c:v>7.2451226992841962</c:v>
                </c:pt>
                <c:pt idx="235">
                  <c:v>7.2542731659143103</c:v>
                </c:pt>
                <c:pt idx="236">
                  <c:v>7.2633438099208307</c:v>
                </c:pt>
                <c:pt idx="237">
                  <c:v>7.2723353276235754</c:v>
                </c:pt>
                <c:pt idx="238">
                  <c:v>7.2812484092681222</c:v>
                </c:pt>
                <c:pt idx="239">
                  <c:v>7.2900837390788116</c:v>
                </c:pt>
                <c:pt idx="240">
                  <c:v>7.2988419953112542</c:v>
                </c:pt>
                <c:pt idx="241">
                  <c:v>7.3075238503044133</c:v>
                </c:pt>
                <c:pt idx="242">
                  <c:v>7.3161299705322076</c:v>
                </c:pt>
                <c:pt idx="243">
                  <c:v>7.3246610166546784</c:v>
                </c:pt>
                <c:pt idx="244">
                  <c:v>7.3331176435687091</c:v>
                </c:pt>
                <c:pt idx="245">
                  <c:v>7.3415005004582907</c:v>
                </c:pt>
                <c:pt idx="246">
                  <c:v>7.3498102308443629</c:v>
                </c:pt>
                <c:pt idx="247">
                  <c:v>7.3580474726342171</c:v>
                </c:pt>
                <c:pt idx="248">
                  <c:v>7.36621285817046</c:v>
                </c:pt>
                <c:pt idx="249">
                  <c:v>7.3743070142795597</c:v>
                </c:pt>
                <c:pt idx="250">
                  <c:v>7.3823305623199662</c:v>
                </c:pt>
                <c:pt idx="251">
                  <c:v>7.3902841182298076</c:v>
                </c:pt>
                <c:pt idx="252">
                  <c:v>7.3981682925741747</c:v>
                </c:pt>
                <c:pt idx="253">
                  <c:v>7.4059836905919916</c:v>
                </c:pt>
                <c:pt idx="254">
                  <c:v>7.4137309122424808</c:v>
                </c:pt>
                <c:pt idx="255">
                  <c:v>7.4214105522512144</c:v>
                </c:pt>
                <c:pt idx="256">
                  <c:v>7.429023200155771</c:v>
                </c:pt>
                <c:pt idx="257">
                  <c:v>7.4365694403509961</c:v>
                </c:pt>
                <c:pt idx="258">
                  <c:v>7.4440498521338556</c:v>
                </c:pt>
                <c:pt idx="259">
                  <c:v>7.4514650097479187</c:v>
                </c:pt>
                <c:pt idx="260">
                  <c:v>7.4588154824274282</c:v>
                </c:pt>
                <c:pt idx="261">
                  <c:v>7.4661018344410026</c:v>
                </c:pt>
                <c:pt idx="262">
                  <c:v>7.4733246251349588</c:v>
                </c:pt>
                <c:pt idx="263">
                  <c:v>7.480484408976241</c:v>
                </c:pt>
                <c:pt idx="264">
                  <c:v>7.4875817355949943</c:v>
                </c:pt>
                <c:pt idx="265">
                  <c:v>7.49461714982675</c:v>
                </c:pt>
                <c:pt idx="266">
                  <c:v>7.5015911917542573</c:v>
                </c:pt>
                <c:pt idx="267">
                  <c:v>7.5085043967489398</c:v>
                </c:pt>
                <c:pt idx="268">
                  <c:v>7.5153572955119916</c:v>
                </c:pt>
                <c:pt idx="269">
                  <c:v>7.5221504141151252</c:v>
                </c:pt>
                <c:pt idx="270">
                  <c:v>7.528884274040947</c:v>
                </c:pt>
                <c:pt idx="271">
                  <c:v>7.5355593922229964</c:v>
                </c:pt>
                <c:pt idx="272">
                  <c:v>7.5421762810854256</c:v>
                </c:pt>
                <c:pt idx="273">
                  <c:v>7.5487354485823372</c:v>
                </c:pt>
                <c:pt idx="274">
                  <c:v>7.5552373982367751</c:v>
                </c:pt>
                <c:pt idx="275">
                  <c:v>7.5616826291793862</c:v>
                </c:pt>
                <c:pt idx="276">
                  <c:v>7.5680716361867262</c:v>
                </c:pt>
                <c:pt idx="277">
                  <c:v>7.5744049097192514</c:v>
                </c:pt>
                <c:pt idx="278">
                  <c:v>7.5806829359589631</c:v>
                </c:pt>
                <c:pt idx="279">
                  <c:v>7.5869061968467317</c:v>
                </c:pt>
                <c:pt idx="280">
                  <c:v>7.5930751701192962</c:v>
                </c:pt>
                <c:pt idx="281">
                  <c:v>7.5991903293459311</c:v>
                </c:pt>
                <c:pt idx="282">
                  <c:v>7.6052521439648118</c:v>
                </c:pt>
                <c:pt idx="283">
                  <c:v>7.6112610793190427</c:v>
                </c:pt>
                <c:pt idx="284">
                  <c:v>7.617217596692381</c:v>
                </c:pt>
                <c:pt idx="285">
                  <c:v>7.6231221533446503</c:v>
                </c:pt>
                <c:pt idx="286">
                  <c:v>7.6289752025468411</c:v>
                </c:pt>
                <c:pt idx="287">
                  <c:v>7.6347771936159106</c:v>
                </c:pt>
                <c:pt idx="288">
                  <c:v>7.6405285719492664</c:v>
                </c:pt>
                <c:pt idx="289">
                  <c:v>7.6462297790589684</c:v>
                </c:pt>
                <c:pt idx="290">
                  <c:v>7.6518812526056132</c:v>
                </c:pt>
                <c:pt idx="291">
                  <c:v>7.6574834264319396</c:v>
                </c:pt>
                <c:pt idx="292">
                  <c:v>7.6630367305961249</c:v>
                </c:pt>
                <c:pt idx="293">
                  <c:v>7.6685415914048063</c:v>
                </c:pt>
                <c:pt idx="294">
                  <c:v>7.6739984314458018</c:v>
                </c:pt>
                <c:pt idx="295">
                  <c:v>7.6794076696205531</c:v>
                </c:pt>
                <c:pt idx="296">
                  <c:v>7.6847697211762824</c:v>
                </c:pt>
                <c:pt idx="297">
                  <c:v>7.6900849977378698</c:v>
                </c:pt>
                <c:pt idx="298">
                  <c:v>7.6953539073394523</c:v>
                </c:pt>
                <c:pt idx="299">
                  <c:v>7.7005768544557451</c:v>
                </c:pt>
                <c:pt idx="300">
                  <c:v>7.7057542400330963</c:v>
                </c:pt>
                <c:pt idx="301">
                  <c:v>7.7108864615202606</c:v>
                </c:pt>
                <c:pt idx="302">
                  <c:v>7.7159739128989129</c:v>
                </c:pt>
                <c:pt idx="303">
                  <c:v>7.7210169847138923</c:v>
                </c:pt>
                <c:pt idx="304">
                  <c:v>7.7260160641031845</c:v>
                </c:pt>
                <c:pt idx="305">
                  <c:v>7.7309715348276349</c:v>
                </c:pt>
                <c:pt idx="306">
                  <c:v>7.735883777300419</c:v>
                </c:pt>
                <c:pt idx="307">
                  <c:v>7.7407531686162336</c:v>
                </c:pt>
                <c:pt idx="308">
                  <c:v>7.745580082580255</c:v>
                </c:pt>
                <c:pt idx="309">
                  <c:v>7.7503648897368258</c:v>
                </c:pt>
                <c:pt idx="310">
                  <c:v>7.75510795739791</c:v>
                </c:pt>
                <c:pt idx="311">
                  <c:v>7.7598096496712801</c:v>
                </c:pt>
                <c:pt idx="312">
                  <c:v>7.7644703274884739</c:v>
                </c:pt>
                <c:pt idx="313">
                  <c:v>7.7690903486325027</c:v>
                </c:pt>
                <c:pt idx="314">
                  <c:v>7.7736700677653134</c:v>
                </c:pt>
                <c:pt idx="315">
                  <c:v>7.7782098364550185</c:v>
                </c:pt>
                <c:pt idx="316">
                  <c:v>7.7827100032028822</c:v>
                </c:pt>
                <c:pt idx="317">
                  <c:v>7.7871709134700717</c:v>
                </c:pt>
                <c:pt idx="318">
                  <c:v>7.7915929097041818</c:v>
                </c:pt>
                <c:pt idx="319">
                  <c:v>7.7959763313655186</c:v>
                </c:pt>
                <c:pt idx="320">
                  <c:v>7.8003215149531639</c:v>
                </c:pt>
                <c:pt idx="321">
                  <c:v>7.8046287940308012</c:v>
                </c:pt>
                <c:pt idx="322">
                  <c:v>7.8088984992523258</c:v>
                </c:pt>
                <c:pt idx="323">
                  <c:v>7.8131309583872266</c:v>
                </c:pt>
                <c:pt idx="324">
                  <c:v>7.8173264963457481</c:v>
                </c:pt>
                <c:pt idx="325">
                  <c:v>7.8214854352038348</c:v>
                </c:pt>
                <c:pt idx="326">
                  <c:v>7.8256080942278494</c:v>
                </c:pt>
                <c:pt idx="327">
                  <c:v>7.8296947898990901</c:v>
                </c:pt>
                <c:pt idx="328">
                  <c:v>7.8337458359380774</c:v>
                </c:pt>
                <c:pt idx="329">
                  <c:v>7.8377615433286447</c:v>
                </c:pt>
                <c:pt idx="330">
                  <c:v>7.8417422203418043</c:v>
                </c:pt>
                <c:pt idx="331">
                  <c:v>7.845688172559421</c:v>
                </c:pt>
                <c:pt idx="332">
                  <c:v>7.8495997028976605</c:v>
                </c:pt>
                <c:pt idx="333">
                  <c:v>7.8534771116302498</c:v>
                </c:pt>
                <c:pt idx="334">
                  <c:v>7.8573206964115281</c:v>
                </c:pt>
                <c:pt idx="335">
                  <c:v>7.8611307522992933</c:v>
                </c:pt>
                <c:pt idx="336">
                  <c:v>7.8649075717774517</c:v>
                </c:pt>
                <c:pt idx="337">
                  <c:v>7.8686514447784788</c:v>
                </c:pt>
                <c:pt idx="338">
                  <c:v>7.8723626587056659</c:v>
                </c:pt>
                <c:pt idx="339">
                  <c:v>7.8760414984551899</c:v>
                </c:pt>
                <c:pt idx="340">
                  <c:v>7.8796882464379809</c:v>
                </c:pt>
                <c:pt idx="341">
                  <c:v>7.8833031826014048</c:v>
                </c:pt>
                <c:pt idx="342">
                  <c:v>7.8868865844507496</c:v>
                </c:pt>
                <c:pt idx="343">
                  <c:v>7.8904387270705314</c:v>
                </c:pt>
                <c:pt idx="344">
                  <c:v>7.8939598831456088</c:v>
                </c:pt>
                <c:pt idx="345">
                  <c:v>7.8974503229821229</c:v>
                </c:pt>
                <c:pt idx="346">
                  <c:v>7.900910314528236</c:v>
                </c:pt>
                <c:pt idx="347">
                  <c:v>7.9043401233947144</c:v>
                </c:pt>
                <c:pt idx="348">
                  <c:v>7.9077400128753057</c:v>
                </c:pt>
                <c:pt idx="349">
                  <c:v>7.9111102439669612</c:v>
                </c:pt>
                <c:pt idx="350">
                  <c:v>7.9144510753898638</c:v>
                </c:pt>
                <c:pt idx="351">
                  <c:v>7.9177627636072963</c:v>
                </c:pt>
                <c:pt idx="352">
                  <c:v>7.9210455628453218</c:v>
                </c:pt>
                <c:pt idx="353">
                  <c:v>7.9242997251123057</c:v>
                </c:pt>
                <c:pt idx="354">
                  <c:v>7.9275255002182572</c:v>
                </c:pt>
                <c:pt idx="355">
                  <c:v>7.9307231357940093</c:v>
                </c:pt>
                <c:pt idx="356">
                  <c:v>7.9338928773102273</c:v>
                </c:pt>
                <c:pt idx="357">
                  <c:v>7.9370349680962509</c:v>
                </c:pt>
                <c:pt idx="358">
                  <c:v>7.9401496493587773</c:v>
                </c:pt>
                <c:pt idx="359">
                  <c:v>7.9432371602003764</c:v>
                </c:pt>
                <c:pt idx="360">
                  <c:v>7.9462977376378428</c:v>
                </c:pt>
                <c:pt idx="361">
                  <c:v>7.9493316166203938</c:v>
                </c:pt>
                <c:pt idx="362">
                  <c:v>7.9523390300477086</c:v>
                </c:pt>
                <c:pt idx="363">
                  <c:v>7.955320208787799</c:v>
                </c:pt>
                <c:pt idx="364">
                  <c:v>7.9582753816947385</c:v>
                </c:pt>
                <c:pt idx="365">
                  <c:v>7.9612047756262294</c:v>
                </c:pt>
                <c:pt idx="366">
                  <c:v>7.9641086154610168</c:v>
                </c:pt>
                <c:pt idx="367">
                  <c:v>7.9669871241161516</c:v>
                </c:pt>
                <c:pt idx="368">
                  <c:v>7.9698405225641062</c:v>
                </c:pt>
                <c:pt idx="369">
                  <c:v>7.9726690298497314</c:v>
                </c:pt>
                <c:pt idx="370">
                  <c:v>7.975472863107079</c:v>
                </c:pt>
                <c:pt idx="371">
                  <c:v>7.9782522375760649</c:v>
                </c:pt>
                <c:pt idx="372">
                  <c:v>7.9810073666189938</c:v>
                </c:pt>
                <c:pt idx="373">
                  <c:v>7.9837384617369409</c:v>
                </c:pt>
                <c:pt idx="374">
                  <c:v>7.9864457325859828</c:v>
                </c:pt>
                <c:pt idx="375">
                  <c:v>7.9891293869932971</c:v>
                </c:pt>
                <c:pt idx="376">
                  <c:v>7.9917896309731153</c:v>
                </c:pt>
                <c:pt idx="377">
                  <c:v>7.9944266687425358</c:v>
                </c:pt>
                <c:pt idx="378">
                  <c:v>7.9970407027371984</c:v>
                </c:pt>
                <c:pt idx="379">
                  <c:v>7.9996319336268353</c:v>
                </c:pt>
                <c:pt idx="380">
                  <c:v>8.0022005603306621</c:v>
                </c:pt>
                <c:pt idx="381">
                  <c:v>8.0047467800326597</c:v>
                </c:pt>
                <c:pt idx="382">
                  <c:v>8.0072707881967009</c:v>
                </c:pt>
                <c:pt idx="383">
                  <c:v>8.0097727785815671</c:v>
                </c:pt>
                <c:pt idx="384">
                  <c:v>8.0122529432558114</c:v>
                </c:pt>
                <c:pt idx="385">
                  <c:v>8.0147114726125093</c:v>
                </c:pt>
                <c:pt idx="386">
                  <c:v>8.0171485553838728</c:v>
                </c:pt>
                <c:pt idx="387">
                  <c:v>8.0195643786557387</c:v>
                </c:pt>
                <c:pt idx="388">
                  <c:v>8.0219591278819316</c:v>
                </c:pt>
                <c:pt idx="389">
                  <c:v>8.0243329868984983</c:v>
                </c:pt>
                <c:pt idx="390">
                  <c:v>8.0266861379378192</c:v>
                </c:pt>
                <c:pt idx="391">
                  <c:v>8.0290187616426092</c:v>
                </c:pt>
                <c:pt idx="392">
                  <c:v>8.0313310370797613</c:v>
                </c:pt>
                <c:pt idx="393">
                  <c:v>8.0336231417541182</c:v>
                </c:pt>
                <c:pt idx="394">
                  <c:v>8.0358952516220867</c:v>
                </c:pt>
                <c:pt idx="395">
                  <c:v>8.038147541105138</c:v>
                </c:pt>
                <c:pt idx="396">
                  <c:v>8.0403801831032169</c:v>
                </c:pt>
                <c:pt idx="397">
                  <c:v>8.0425933490079942</c:v>
                </c:pt>
                <c:pt idx="398">
                  <c:v>8.0447872087160377</c:v>
                </c:pt>
                <c:pt idx="399">
                  <c:v>8.0469619306418494</c:v>
                </c:pt>
                <c:pt idx="400">
                  <c:v>8.0491176817307934</c:v>
                </c:pt>
                <c:pt idx="401">
                  <c:v>8.0512546274719128</c:v>
                </c:pt>
                <c:pt idx="402">
                  <c:v>8.0533729319106353</c:v>
                </c:pt>
                <c:pt idx="403">
                  <c:v>8.0554727576613629</c:v>
                </c:pt>
                <c:pt idx="404">
                  <c:v>8.0575542659199577</c:v>
                </c:pt>
                <c:pt idx="405">
                  <c:v>8.059617616476114</c:v>
                </c:pt>
                <c:pt idx="406">
                  <c:v>8.0616629677256295</c:v>
                </c:pt>
                <c:pt idx="407">
                  <c:v>8.0636904766825594</c:v>
                </c:pt>
                <c:pt idx="408">
                  <c:v>8.0657002989912741</c:v>
                </c:pt>
                <c:pt idx="409">
                  <c:v>8.0676925889384048</c:v>
                </c:pt>
                <c:pt idx="410">
                  <c:v>8.0696674994646838</c:v>
                </c:pt>
                <c:pt idx="411">
                  <c:v>8.0716251821766942</c:v>
                </c:pt>
                <c:pt idx="412">
                  <c:v>8.0735657873585041</c:v>
                </c:pt>
                <c:pt idx="413">
                  <c:v>8.0754894639831978</c:v>
                </c:pt>
                <c:pt idx="414">
                  <c:v>8.0773963597243235</c:v>
                </c:pt>
                <c:pt idx="415">
                  <c:v>8.0792866209672187</c:v>
                </c:pt>
                <c:pt idx="416">
                  <c:v>8.0811603928202498</c:v>
                </c:pt>
                <c:pt idx="417">
                  <c:v>8.0830178191259598</c:v>
                </c:pt>
                <c:pt idx="418">
                  <c:v>8.0848590424721003</c:v>
                </c:pt>
                <c:pt idx="419">
                  <c:v>8.0866842042025819</c:v>
                </c:pt>
                <c:pt idx="420">
                  <c:v>8.088493444428325</c:v>
                </c:pt>
                <c:pt idx="421">
                  <c:v>8.0902869020380166</c:v>
                </c:pt>
                <c:pt idx="422">
                  <c:v>8.0920647147087656</c:v>
                </c:pt>
                <c:pt idx="423">
                  <c:v>8.0938270189166825</c:v>
                </c:pt>
                <c:pt idx="424">
                  <c:v>8.0955739499473474</c:v>
                </c:pt>
                <c:pt idx="425">
                  <c:v>8.0973056419061979</c:v>
                </c:pt>
                <c:pt idx="426">
                  <c:v>8.0990222277288275</c:v>
                </c:pt>
                <c:pt idx="427">
                  <c:v>8.1007238391911844</c:v>
                </c:pt>
                <c:pt idx="428">
                  <c:v>8.1024106069196904</c:v>
                </c:pt>
                <c:pt idx="429">
                  <c:v>8.1040826604012697</c:v>
                </c:pt>
                <c:pt idx="430">
                  <c:v>8.1057401279932915</c:v>
                </c:pt>
                <c:pt idx="431">
                  <c:v>8.1073831369334144</c:v>
                </c:pt>
                <c:pt idx="432">
                  <c:v>8.1090118133493601</c:v>
                </c:pt>
                <c:pt idx="433">
                  <c:v>8.1106262822686013</c:v>
                </c:pt>
                <c:pt idx="434">
                  <c:v>8.1122266676279491</c:v>
                </c:pt>
                <c:pt idx="435">
                  <c:v>8.1138130922830722</c:v>
                </c:pt>
                <c:pt idx="436">
                  <c:v>8.1153856780179279</c:v>
                </c:pt>
                <c:pt idx="437">
                  <c:v>8.1169445455541087</c:v>
                </c:pt>
                <c:pt idx="438">
                  <c:v>8.1184898145601174</c:v>
                </c:pt>
                <c:pt idx="439">
                  <c:v>8.1200216036605433</c:v>
                </c:pt>
                <c:pt idx="440">
                  <c:v>8.121540030445173</c:v>
                </c:pt>
                <c:pt idx="441">
                  <c:v>8.1230452114780203</c:v>
                </c:pt>
                <c:pt idx="442">
                  <c:v>8.1245372623062693</c:v>
                </c:pt>
                <c:pt idx="443">
                  <c:v>8.1260162974691461</c:v>
                </c:pt>
                <c:pt idx="444">
                  <c:v>8.1274824305067153</c:v>
                </c:pt>
                <c:pt idx="445">
                  <c:v>8.1289357739685926</c:v>
                </c:pt>
                <c:pt idx="446">
                  <c:v>8.1303764394225819</c:v>
                </c:pt>
                <c:pt idx="447">
                  <c:v>8.1318045374632462</c:v>
                </c:pt>
                <c:pt idx="448">
                  <c:v>8.1332201777203945</c:v>
                </c:pt>
                <c:pt idx="449">
                  <c:v>8.1346234688674954</c:v>
                </c:pt>
                <c:pt idx="450">
                  <c:v>8.1360145186300254</c:v>
                </c:pt>
                <c:pt idx="451">
                  <c:v>8.1373934337937346</c:v>
                </c:pt>
                <c:pt idx="452">
                  <c:v>8.1387603202128407</c:v>
                </c:pt>
                <c:pt idx="453">
                  <c:v>8.1401152828181633</c:v>
                </c:pt>
                <c:pt idx="454">
                  <c:v>8.1414584256251743</c:v>
                </c:pt>
                <c:pt idx="455">
                  <c:v>8.1427898517419841</c:v>
                </c:pt>
                <c:pt idx="456">
                  <c:v>8.1441096633772521</c:v>
                </c:pt>
                <c:pt idx="457">
                  <c:v>8.1454179618480396</c:v>
                </c:pt>
                <c:pt idx="458">
                  <c:v>8.146714847587587</c:v>
                </c:pt>
                <c:pt idx="459">
                  <c:v>8.1480004201530196</c:v>
                </c:pt>
                <c:pt idx="460">
                  <c:v>8.1492747782329893</c:v>
                </c:pt>
                <c:pt idx="461">
                  <c:v>8.1505380196552562</c:v>
                </c:pt>
                <c:pt idx="462">
                  <c:v>8.1517902413941972</c:v>
                </c:pt>
                <c:pt idx="463">
                  <c:v>8.1530315395782456</c:v>
                </c:pt>
                <c:pt idx="464">
                  <c:v>8.1542620094972769</c:v>
                </c:pt>
                <c:pt idx="465">
                  <c:v>8.1554817456099151</c:v>
                </c:pt>
                <c:pt idx="466">
                  <c:v>8.1566908415507999</c:v>
                </c:pt>
                <c:pt idx="467">
                  <c:v>8.1578893901377523</c:v>
                </c:pt>
                <c:pt idx="468">
                  <c:v>8.159077483378919</c:v>
                </c:pt>
                <c:pt idx="469">
                  <c:v>8.1602552124798287</c:v>
                </c:pt>
                <c:pt idx="470">
                  <c:v>8.1614226678503883</c:v>
                </c:pt>
                <c:pt idx="471">
                  <c:v>8.1625799391118363</c:v>
                </c:pt>
                <c:pt idx="472">
                  <c:v>8.1637271151036064</c:v>
                </c:pt>
                <c:pt idx="473">
                  <c:v>8.1648642838901626</c:v>
                </c:pt>
                <c:pt idx="474">
                  <c:v>8.1659915327677464</c:v>
                </c:pt>
                <c:pt idx="475">
                  <c:v>8.167108948271089</c:v>
                </c:pt>
                <c:pt idx="476">
                  <c:v>8.1682166161800502</c:v>
                </c:pt>
                <c:pt idx="477">
                  <c:v>8.1693146215262011</c:v>
                </c:pt>
                <c:pt idx="478">
                  <c:v>8.1704030485993524</c:v>
                </c:pt>
                <c:pt idx="479">
                  <c:v>8.1714819809540273</c:v>
                </c:pt>
                <c:pt idx="480">
                  <c:v>8.1725515014158781</c:v>
                </c:pt>
                <c:pt idx="481">
                  <c:v>8.173611692088036</c:v>
                </c:pt>
                <c:pt idx="482">
                  <c:v>8.1746626343574214</c:v>
                </c:pt>
                <c:pt idx="483">
                  <c:v>8.1757044089009856</c:v>
                </c:pt>
                <c:pt idx="484">
                  <c:v>8.1767370956919123</c:v>
                </c:pt>
                <c:pt idx="485">
                  <c:v>8.1777607740057476</c:v>
                </c:pt>
                <c:pt idx="486">
                  <c:v>8.1787755224264931</c:v>
                </c:pt>
                <c:pt idx="487">
                  <c:v>8.1797814188526363</c:v>
                </c:pt>
                <c:pt idx="488">
                  <c:v>8.1807785405031268</c:v>
                </c:pt>
                <c:pt idx="489">
                  <c:v>8.181766963923307</c:v>
                </c:pt>
                <c:pt idx="490">
                  <c:v>8.1827467649907923</c:v>
                </c:pt>
                <c:pt idx="491">
                  <c:v>8.1837180189212884</c:v>
                </c:pt>
                <c:pt idx="492">
                  <c:v>8.1846808002743696</c:v>
                </c:pt>
                <c:pt idx="493">
                  <c:v>8.1856351829591993</c:v>
                </c:pt>
                <c:pt idx="494">
                  <c:v>8.1865812402402138</c:v>
                </c:pt>
                <c:pt idx="495">
                  <c:v>8.1875190447427322</c:v>
                </c:pt>
                <c:pt idx="496">
                  <c:v>8.1884486684585376</c:v>
                </c:pt>
                <c:pt idx="497">
                  <c:v>8.1893701827514107</c:v>
                </c:pt>
                <c:pt idx="498">
                  <c:v>8.1902836583625938</c:v>
                </c:pt>
                <c:pt idx="499">
                  <c:v>8.1911891654162368</c:v>
                </c:pt>
                <c:pt idx="500">
                  <c:v>8.1920867734247675</c:v>
                </c:pt>
                <c:pt idx="501">
                  <c:v>8.1929765512942367</c:v>
                </c:pt>
                <c:pt idx="502">
                  <c:v>8.1938585673296007</c:v>
                </c:pt>
                <c:pt idx="503">
                  <c:v>8.1947328892399725</c:v>
                </c:pt>
                <c:pt idx="504">
                  <c:v>8.1955995841438138</c:v>
                </c:pt>
                <c:pt idx="505">
                  <c:v>8.1964587185740889</c:v>
                </c:pt>
                <c:pt idx="506">
                  <c:v>8.1973103584833709</c:v>
                </c:pt>
                <c:pt idx="507">
                  <c:v>8.19815456924891</c:v>
                </c:pt>
                <c:pt idx="508">
                  <c:v>8.1989914156776464</c:v>
                </c:pt>
                <c:pt idx="509">
                  <c:v>8.1998209620111862</c:v>
                </c:pt>
                <c:pt idx="510">
                  <c:v>8.2006432719307369</c:v>
                </c:pt>
                <c:pt idx="511">
                  <c:v>8.2014584085619919</c:v>
                </c:pt>
                <c:pt idx="512">
                  <c:v>8.2022664344799754</c:v>
                </c:pt>
                <c:pt idx="513">
                  <c:v>8.2030674117138513</c:v>
                </c:pt>
                <c:pt idx="514">
                  <c:v>8.2038614017516842</c:v>
                </c:pt>
                <c:pt idx="515">
                  <c:v>8.2046484655451533</c:v>
                </c:pt>
                <c:pt idx="516">
                  <c:v>8.2054286635142351</c:v>
                </c:pt>
                <c:pt idx="517">
                  <c:v>8.2062020555518469</c:v>
                </c:pt>
                <c:pt idx="518">
                  <c:v>8.2069687010284351</c:v>
                </c:pt>
                <c:pt idx="519">
                  <c:v>8.2077286587965403</c:v>
                </c:pt>
                <c:pt idx="520">
                  <c:v>8.2084819871953112</c:v>
                </c:pt>
                <c:pt idx="521">
                  <c:v>8.209228744054986</c:v>
                </c:pt>
                <c:pt idx="522">
                  <c:v>8.2099689867013268</c:v>
                </c:pt>
                <c:pt idx="523">
                  <c:v>8.2107027719600278</c:v>
                </c:pt>
                <c:pt idx="524">
                  <c:v>8.2114301561610681</c:v>
                </c:pt>
                <c:pt idx="525">
                  <c:v>8.2121511951430488</c:v>
                </c:pt>
                <c:pt idx="526">
                  <c:v>8.2128659442574641</c:v>
                </c:pt>
                <c:pt idx="527">
                  <c:v>8.2135744583729622</c:v>
                </c:pt>
                <c:pt idx="528">
                  <c:v>8.2142767918795556</c:v>
                </c:pt>
                <c:pt idx="529">
                  <c:v>8.2149729986927884</c:v>
                </c:pt>
                <c:pt idx="530">
                  <c:v>8.2156631322578875</c:v>
                </c:pt>
                <c:pt idx="531">
                  <c:v>8.2163472455538553</c:v>
                </c:pt>
                <c:pt idx="532">
                  <c:v>8.2170253910975379</c:v>
                </c:pt>
                <c:pt idx="533">
                  <c:v>8.2176976209476678</c:v>
                </c:pt>
                <c:pt idx="534">
                  <c:v>8.2183639867088409</c:v>
                </c:pt>
                <c:pt idx="535">
                  <c:v>8.2190245395354982</c:v>
                </c:pt>
                <c:pt idx="536">
                  <c:v>8.2196793301358344</c:v>
                </c:pt>
                <c:pt idx="537">
                  <c:v>8.2203284087757069</c:v>
                </c:pt>
                <c:pt idx="538">
                  <c:v>8.2209718252824846</c:v>
                </c:pt>
                <c:pt idx="539">
                  <c:v>8.2216096290488725</c:v>
                </c:pt>
                <c:pt idx="540">
                  <c:v>8.2222418690367078</c:v>
                </c:pt>
                <c:pt idx="541">
                  <c:v>8.2228685937807207</c:v>
                </c:pt>
                <c:pt idx="542">
                  <c:v>8.2234898513922499</c:v>
                </c:pt>
                <c:pt idx="543">
                  <c:v>8.2241056895629487</c:v>
                </c:pt>
                <c:pt idx="544">
                  <c:v>8.2247161555684372</c:v>
                </c:pt>
                <c:pt idx="545">
                  <c:v>8.2253212962719342</c:v>
                </c:pt>
                <c:pt idx="546">
                  <c:v>8.2259211581278535</c:v>
                </c:pt>
                <c:pt idx="547">
                  <c:v>8.2265157871853738</c:v>
                </c:pt>
                <c:pt idx="548">
                  <c:v>8.2271052290919719</c:v>
                </c:pt>
                <c:pt idx="549">
                  <c:v>8.2276895290969208</c:v>
                </c:pt>
                <c:pt idx="550">
                  <c:v>8.228268732054774</c:v>
                </c:pt>
                <c:pt idx="551">
                  <c:v>8.2288428824288022</c:v>
                </c:pt>
                <c:pt idx="552">
                  <c:v>8.2294120242944082</c:v>
                </c:pt>
                <c:pt idx="553">
                  <c:v>8.229976201342506</c:v>
                </c:pt>
                <c:pt idx="554">
                  <c:v>8.2305354568828886</c:v>
                </c:pt>
                <c:pt idx="555">
                  <c:v>8.2310898338475305</c:v>
                </c:pt>
                <c:pt idx="556">
                  <c:v>8.2316393747939056</c:v>
                </c:pt>
                <c:pt idx="557">
                  <c:v>8.2321841219082419</c:v>
                </c:pt>
                <c:pt idx="558">
                  <c:v>8.2327241170087611</c:v>
                </c:pt>
                <c:pt idx="559">
                  <c:v>8.2332594015488905</c:v>
                </c:pt>
                <c:pt idx="560">
                  <c:v>8.2337900166204463</c:v>
                </c:pt>
                <c:pt idx="561">
                  <c:v>8.2343160029567866</c:v>
                </c:pt>
                <c:pt idx="562">
                  <c:v>8.2348374009359393</c:v>
                </c:pt>
                <c:pt idx="563">
                  <c:v>8.2353542505836987</c:v>
                </c:pt>
                <c:pt idx="564">
                  <c:v>8.235866591576702</c:v>
                </c:pt>
                <c:pt idx="565">
                  <c:v>8.2363744632454736</c:v>
                </c:pt>
                <c:pt idx="566">
                  <c:v>8.2368779045774456</c:v>
                </c:pt>
                <c:pt idx="567">
                  <c:v>8.2373769542199486</c:v>
                </c:pt>
                <c:pt idx="568">
                  <c:v>8.2378716504831786</c:v>
                </c:pt>
                <c:pt idx="569">
                  <c:v>8.2383620313431383</c:v>
                </c:pt>
                <c:pt idx="570">
                  <c:v>8.2388481344445541</c:v>
                </c:pt>
                <c:pt idx="571">
                  <c:v>8.2393299971037663</c:v>
                </c:pt>
                <c:pt idx="572">
                  <c:v>8.239807656311589</c:v>
                </c:pt>
                <c:pt idx="573">
                  <c:v>8.2402811487361554</c:v>
                </c:pt>
                <c:pt idx="574">
                  <c:v>8.2407505107257268</c:v>
                </c:pt>
                <c:pt idx="575">
                  <c:v>8.2412157783114885</c:v>
                </c:pt>
                <c:pt idx="576">
                  <c:v>8.2416769872103153</c:v>
                </c:pt>
                <c:pt idx="577">
                  <c:v>8.2421341728275088</c:v>
                </c:pt>
                <c:pt idx="578">
                  <c:v>8.2425873702595194</c:v>
                </c:pt>
                <c:pt idx="579">
                  <c:v>8.2430366142966385</c:v>
                </c:pt>
                <c:pt idx="580">
                  <c:v>8.2434819394256689</c:v>
                </c:pt>
                <c:pt idx="581">
                  <c:v>8.2439233798325784</c:v>
                </c:pt>
                <c:pt idx="582">
                  <c:v>8.2443609694051148</c:v>
                </c:pt>
                <c:pt idx="583">
                  <c:v>8.2447947417354079</c:v>
                </c:pt>
                <c:pt idx="584">
                  <c:v>8.2452247301225619</c:v>
                </c:pt>
                <c:pt idx="585">
                  <c:v>8.2456509675751946</c:v>
                </c:pt>
                <c:pt idx="586">
                  <c:v>8.2460734868139767</c:v>
                </c:pt>
                <c:pt idx="587">
                  <c:v>8.246492320274152</c:v>
                </c:pt>
                <c:pt idx="588">
                  <c:v>8.2469075001080157</c:v>
                </c:pt>
                <c:pt idx="589">
                  <c:v>8.2473190581873901</c:v>
                </c:pt>
                <c:pt idx="590">
                  <c:v>8.247727026106066</c:v>
                </c:pt>
                <c:pt idx="591">
                  <c:v>8.2481314351822359</c:v>
                </c:pt>
                <c:pt idx="592">
                  <c:v>8.2485323164608868</c:v>
                </c:pt>
                <c:pt idx="593">
                  <c:v>8.2489297007161948</c:v>
                </c:pt>
                <c:pt idx="594">
                  <c:v>8.2493236184538787</c:v>
                </c:pt>
                <c:pt idx="595">
                  <c:v>8.2497140999135485</c:v>
                </c:pt>
                <c:pt idx="596">
                  <c:v>8.2501011750710216</c:v>
                </c:pt>
                <c:pt idx="597">
                  <c:v>8.2504848736406302</c:v>
                </c:pt>
                <c:pt idx="598">
                  <c:v>8.2508652250774919</c:v>
                </c:pt>
              </c:numCache>
            </c:numRef>
          </c:xVal>
          <c:yVal>
            <c:numRef>
              <c:f>'FROM SPLIT TIMES'!$L$3:$L$601</c:f>
              <c:numCache>
                <c:formatCode>0.00</c:formatCode>
                <c:ptCount val="599"/>
                <c:pt idx="0">
                  <c:v>7.1408228959610858</c:v>
                </c:pt>
                <c:pt idx="1">
                  <c:v>7.0786536259805279</c:v>
                </c:pt>
                <c:pt idx="2">
                  <c:v>7.0170742159374688</c:v>
                </c:pt>
                <c:pt idx="3">
                  <c:v>6.9560786945502429</c:v>
                </c:pt>
                <c:pt idx="4">
                  <c:v>6.8956611569701742</c:v>
                </c:pt>
                <c:pt idx="5">
                  <c:v>6.8358157639528958</c:v>
                </c:pt>
                <c:pt idx="6">
                  <c:v>6.7765367410412392</c:v>
                </c:pt>
                <c:pt idx="7">
                  <c:v>6.7178183777595022</c:v>
                </c:pt>
                <c:pt idx="8">
                  <c:v>6.6596550268189123</c:v>
                </c:pt>
                <c:pt idx="9">
                  <c:v>6.6020411033341491</c:v>
                </c:pt>
                <c:pt idx="10">
                  <c:v>6.544971084050716</c:v>
                </c:pt>
                <c:pt idx="11">
                  <c:v>6.4884395065830285</c:v>
                </c:pt>
                <c:pt idx="12">
                  <c:v>6.4324409686630393</c:v>
                </c:pt>
                <c:pt idx="13">
                  <c:v>6.3769701273992556</c:v>
                </c:pt>
                <c:pt idx="14">
                  <c:v>6.3220216985459627</c:v>
                </c:pt>
                <c:pt idx="15">
                  <c:v>6.2675904557825399</c:v>
                </c:pt>
                <c:pt idx="16">
                  <c:v>6.2136712300026868</c:v>
                </c:pt>
                <c:pt idx="17">
                  <c:v>6.1602589086134172</c:v>
                </c:pt>
                <c:pt idx="18">
                  <c:v>6.1073484348436713</c:v>
                </c:pt>
                <c:pt idx="19">
                  <c:v>6.0549348070624234</c:v>
                </c:pt>
                <c:pt idx="20">
                  <c:v>6.0030130781061022</c:v>
                </c:pt>
                <c:pt idx="21">
                  <c:v>5.9515783546152177</c:v>
                </c:pt>
                <c:pt idx="22">
                  <c:v>5.9006257963800461</c:v>
                </c:pt>
                <c:pt idx="23">
                  <c:v>5.850150615695231</c:v>
                </c:pt>
                <c:pt idx="24">
                  <c:v>5.8001480767231719</c:v>
                </c:pt>
                <c:pt idx="25">
                  <c:v>5.7506134948660685</c:v>
                </c:pt>
                <c:pt idx="26">
                  <c:v>5.7015422361464951</c:v>
                </c:pt>
                <c:pt idx="27">
                  <c:v>5.6529297165963719</c:v>
                </c:pt>
                <c:pt idx="28">
                  <c:v>5.6047714016542027</c:v>
                </c:pt>
                <c:pt idx="29">
                  <c:v>5.5570628055704807</c:v>
                </c:pt>
                <c:pt idx="30">
                  <c:v>5.5097994908210985</c:v>
                </c:pt>
                <c:pt idx="31">
                  <c:v>5.4629770675286959</c:v>
                </c:pt>
                <c:pt idx="32">
                  <c:v>5.4165911928917749</c:v>
                </c:pt>
                <c:pt idx="33">
                  <c:v>5.3706375706215033</c:v>
                </c:pt>
                <c:pt idx="34">
                  <c:v>5.3251119503860824</c:v>
                </c:pt>
                <c:pt idx="35">
                  <c:v>5.2800101272625621</c:v>
                </c:pt>
                <c:pt idx="36">
                  <c:v>5.2353279411959921</c:v>
                </c:pt>
                <c:pt idx="37">
                  <c:v>5.1910612764658168</c:v>
                </c:pt>
                <c:pt idx="38">
                  <c:v>5.1472060611593813</c:v>
                </c:pt>
                <c:pt idx="39">
                  <c:v>5.1037582666524663</c:v>
                </c:pt>
                <c:pt idx="40">
                  <c:v>5.0607139070967389</c:v>
                </c:pt>
                <c:pt idx="41">
                  <c:v>5.018069038914021</c:v>
                </c:pt>
                <c:pt idx="42">
                  <c:v>4.9758197602972594</c:v>
                </c:pt>
                <c:pt idx="43">
                  <c:v>4.9339622107181311</c:v>
                </c:pt>
                <c:pt idx="44">
                  <c:v>4.8924925704411528</c:v>
                </c:pt>
                <c:pt idx="45">
                  <c:v>4.8514070600442212</c:v>
                </c:pt>
                <c:pt idx="46">
                  <c:v>4.8107019399454813</c:v>
                </c:pt>
                <c:pt idx="47">
                  <c:v>4.7703735099364302</c:v>
                </c:pt>
                <c:pt idx="48">
                  <c:v>4.7304181087211736</c:v>
                </c:pt>
                <c:pt idx="49">
                  <c:v>4.6908321134617275</c:v>
                </c:pt>
                <c:pt idx="50">
                  <c:v>4.6516119393293014</c:v>
                </c:pt>
                <c:pt idx="51">
                  <c:v>4.612754039061449</c:v>
                </c:pt>
                <c:pt idx="52">
                  <c:v>4.5742549025250314</c:v>
                </c:pt>
                <c:pt idx="53">
                  <c:v>4.5361110562848728</c:v>
                </c:pt>
                <c:pt idx="54">
                  <c:v>4.4983190631780605</c:v>
                </c:pt>
                <c:pt idx="55">
                  <c:v>4.4608755218937892</c:v>
                </c:pt>
                <c:pt idx="56">
                  <c:v>4.4237770665586664</c:v>
                </c:pt>
                <c:pt idx="57">
                  <c:v>4.3870203663274081</c:v>
                </c:pt>
                <c:pt idx="58">
                  <c:v>4.3506021249788578</c:v>
                </c:pt>
                <c:pt idx="59">
                  <c:v>4.3145190805172167</c:v>
                </c:pt>
                <c:pt idx="60">
                  <c:v>4.2787680047784482</c:v>
                </c:pt>
                <c:pt idx="61">
                  <c:v>4.2433457030417694</c:v>
                </c:pt>
                <c:pt idx="62">
                  <c:v>4.2082490136461361</c:v>
                </c:pt>
                <c:pt idx="63">
                  <c:v>4.1734748076116919</c:v>
                </c:pt>
                <c:pt idx="64">
                  <c:v>4.1390199882660568</c:v>
                </c:pt>
                <c:pt idx="65">
                  <c:v>4.1048814908754494</c:v>
                </c:pt>
                <c:pt idx="66">
                  <c:v>4.0710562822805079</c:v>
                </c:pt>
                <c:pt idx="67">
                  <c:v>4.037541360536788</c:v>
                </c:pt>
                <c:pt idx="68">
                  <c:v>4.0043337545598643</c:v>
                </c:pt>
                <c:pt idx="69">
                  <c:v>3.9714305237749468</c:v>
                </c:pt>
                <c:pt idx="70">
                  <c:v>3.938828757770974</c:v>
                </c:pt>
                <c:pt idx="71">
                  <c:v>3.9065255759591095</c:v>
                </c:pt>
                <c:pt idx="72">
                  <c:v>3.8745181272355715</c:v>
                </c:pt>
                <c:pt idx="73">
                  <c:v>3.8428035896487502</c:v>
                </c:pt>
                <c:pt idx="74">
                  <c:v>3.8113791700705368</c:v>
                </c:pt>
                <c:pt idx="75">
                  <c:v>3.7802421038718172</c:v>
                </c:pt>
                <c:pt idx="76">
                  <c:v>3.7493896546020578</c:v>
                </c:pt>
                <c:pt idx="77">
                  <c:v>3.7188191136729469</c:v>
                </c:pt>
                <c:pt idx="78">
                  <c:v>3.6885278000460024</c:v>
                </c:pt>
                <c:pt idx="79">
                  <c:v>3.6585130599241298</c:v>
                </c:pt>
                <c:pt idx="80">
                  <c:v>3.6287722664470361</c:v>
                </c:pt>
                <c:pt idx="81">
                  <c:v>3.5993028193904739</c:v>
                </c:pt>
                <c:pt idx="82">
                  <c:v>3.5701021448692556</c:v>
                </c:pt>
                <c:pt idx="83">
                  <c:v>3.5411676950439648</c:v>
                </c:pt>
                <c:pt idx="84">
                  <c:v>3.5124969478313428</c:v>
                </c:pt>
                <c:pt idx="85">
                  <c:v>3.4840874066182881</c:v>
                </c:pt>
                <c:pt idx="86">
                  <c:v>3.4559365999794025</c:v>
                </c:pt>
                <c:pt idx="87">
                  <c:v>3.4280420813980568</c:v>
                </c:pt>
                <c:pt idx="88">
                  <c:v>3.4004014289909219</c:v>
                </c:pt>
                <c:pt idx="89">
                  <c:v>3.3730122452359055</c:v>
                </c:pt>
                <c:pt idx="90">
                  <c:v>3.3458721567034555</c:v>
                </c:pt>
                <c:pt idx="91">
                  <c:v>3.3189788137911949</c:v>
                </c:pt>
                <c:pt idx="92">
                  <c:v>3.2923298904618123</c:v>
                </c:pt>
                <c:pt idx="93">
                  <c:v>3.2659230839841968</c:v>
                </c:pt>
                <c:pt idx="94">
                  <c:v>3.2397561146777516</c:v>
                </c:pt>
                <c:pt idx="95">
                  <c:v>3.2138267256598421</c:v>
                </c:pt>
                <c:pt idx="96">
                  <c:v>3.1881326825963523</c:v>
                </c:pt>
                <c:pt idx="97">
                  <c:v>3.1626717734552878</c:v>
                </c:pt>
                <c:pt idx="98">
                  <c:v>3.1374418082633904</c:v>
                </c:pt>
                <c:pt idx="99">
                  <c:v>3.1124406188657314</c:v>
                </c:pt>
                <c:pt idx="100">
                  <c:v>3.0876660586882303</c:v>
                </c:pt>
                <c:pt idx="101">
                  <c:v>3.0631160025030644</c:v>
                </c:pt>
                <c:pt idx="102">
                  <c:v>3.0387883461969278</c:v>
                </c:pt>
                <c:pt idx="103">
                  <c:v>3.0146810065421148</c:v>
                </c:pt>
                <c:pt idx="104">
                  <c:v>2.9907919209703562</c:v>
                </c:pt>
                <c:pt idx="105">
                  <c:v>2.9671190473494096</c:v>
                </c:pt>
                <c:pt idx="106">
                  <c:v>2.9436603637623469</c:v>
                </c:pt>
                <c:pt idx="107">
                  <c:v>2.9204138682894927</c:v>
                </c:pt>
                <c:pt idx="108">
                  <c:v>2.8973775787930047</c:v>
                </c:pt>
                <c:pt idx="109">
                  <c:v>2.8745495327040333</c:v>
                </c:pt>
                <c:pt idx="110">
                  <c:v>2.8519277868124444</c:v>
                </c:pt>
                <c:pt idx="111">
                  <c:v>2.829510417059061</c:v>
                </c:pt>
                <c:pt idx="112">
                  <c:v>2.8072955183303918</c:v>
                </c:pt>
                <c:pt idx="113">
                  <c:v>2.7852812042558202</c:v>
                </c:pt>
                <c:pt idx="114">
                  <c:v>2.7634656070072054</c:v>
                </c:pt>
                <c:pt idx="115">
                  <c:v>2.7418468771008784</c:v>
                </c:pt>
                <c:pt idx="116">
                  <c:v>2.7204231832019943</c:v>
                </c:pt>
                <c:pt idx="117">
                  <c:v>2.6991927119312105</c:v>
                </c:pt>
                <c:pt idx="118">
                  <c:v>2.6781536676736586</c:v>
                </c:pt>
                <c:pt idx="119">
                  <c:v>2.6573042723901752</c:v>
                </c:pt>
                <c:pt idx="120">
                  <c:v>2.6366427654307789</c:v>
                </c:pt>
                <c:pt idx="121">
                  <c:v>2.6161674033503393</c:v>
                </c:pt>
                <c:pt idx="122">
                  <c:v>2.5958764597264246</c:v>
                </c:pt>
                <c:pt idx="123">
                  <c:v>2.5757682249792988</c:v>
                </c:pt>
                <c:pt idx="124">
                  <c:v>2.5558410061940324</c:v>
                </c:pt>
                <c:pt idx="125">
                  <c:v>2.536093126944702</c:v>
                </c:pt>
                <c:pt idx="126">
                  <c:v>2.5165229271206577</c:v>
                </c:pt>
                <c:pt idx="127">
                  <c:v>2.4971287627548211</c:v>
                </c:pt>
                <c:pt idx="128">
                  <c:v>2.4779090058539852</c:v>
                </c:pt>
                <c:pt idx="129">
                  <c:v>2.4588620442311138</c:v>
                </c:pt>
                <c:pt idx="130">
                  <c:v>2.4399862813395776</c:v>
                </c:pt>
                <c:pt idx="131">
                  <c:v>2.4212801361093317</c:v>
                </c:pt>
                <c:pt idx="132">
                  <c:v>2.4027420427849924</c:v>
                </c:pt>
                <c:pt idx="133">
                  <c:v>2.384370450765799</c:v>
                </c:pt>
                <c:pt idx="134">
                  <c:v>2.366163824447427</c:v>
                </c:pt>
                <c:pt idx="135">
                  <c:v>2.3481206430656347</c:v>
                </c:pt>
                <c:pt idx="136">
                  <c:v>2.3302394005417155</c:v>
                </c:pt>
                <c:pt idx="137">
                  <c:v>2.3125186053297342</c:v>
                </c:pt>
                <c:pt idx="138">
                  <c:v>2.2949567802655308</c:v>
                </c:pt>
                <c:pt idx="139">
                  <c:v>2.2775524624174501</c:v>
                </c:pt>
                <c:pt idx="140">
                  <c:v>2.2603042029387979</c:v>
                </c:pt>
                <c:pt idx="141">
                  <c:v>2.2432105669219848</c:v>
                </c:pt>
                <c:pt idx="142">
                  <c:v>2.2262701332543426</c:v>
                </c:pt>
                <c:pt idx="143">
                  <c:v>2.2094814944755945</c:v>
                </c:pt>
                <c:pt idx="144">
                  <c:v>2.192843256636948</c:v>
                </c:pt>
                <c:pt idx="145">
                  <c:v>2.1763540391618004</c:v>
                </c:pt>
                <c:pt idx="146">
                  <c:v>2.1600124747080298</c:v>
                </c:pt>
                <c:pt idx="147">
                  <c:v>2.1438172090318539</c:v>
                </c:pt>
                <c:pt idx="148">
                  <c:v>2.1277669008532367</c:v>
                </c:pt>
                <c:pt idx="149">
                  <c:v>2.1118602217228202</c:v>
                </c:pt>
                <c:pt idx="150">
                  <c:v>2.0960958558903626</c:v>
                </c:pt>
                <c:pt idx="151">
                  <c:v>2.0804725001746736</c:v>
                </c:pt>
                <c:pt idx="152">
                  <c:v>2.0649888638350089</c:v>
                </c:pt>
                <c:pt idx="153">
                  <c:v>2.0496436684439225</c:v>
                </c:pt>
                <c:pt idx="154">
                  <c:v>2.0344356477615495</c:v>
                </c:pt>
                <c:pt idx="155">
                  <c:v>2.0193635476113019</c:v>
                </c:pt>
                <c:pt idx="156">
                  <c:v>2.0044261257569667</c:v>
                </c:pt>
                <c:pt idx="157">
                  <c:v>1.9896221517811772</c:v>
                </c:pt>
                <c:pt idx="158">
                  <c:v>1.9749504069652464</c:v>
                </c:pt>
                <c:pt idx="159">
                  <c:v>1.960409684170352</c:v>
                </c:pt>
                <c:pt idx="160">
                  <c:v>1.9459987877200398</c:v>
                </c:pt>
                <c:pt idx="161">
                  <c:v>1.9317165332840449</c:v>
                </c:pt>
                <c:pt idx="162">
                  <c:v>1.9175617477634048</c:v>
                </c:pt>
                <c:pt idx="163">
                  <c:v>1.9035332691768498</c:v>
                </c:pt>
                <c:pt idx="164">
                  <c:v>1.8896299465484618</c:v>
                </c:pt>
                <c:pt idx="165">
                  <c:v>1.8758506397965737</c:v>
                </c:pt>
                <c:pt idx="166">
                  <c:v>1.8621942196239019</c:v>
                </c:pt>
                <c:pt idx="167">
                  <c:v>1.8486595674088944</c:v>
                </c:pt>
                <c:pt idx="168">
                  <c:v>1.8352455750982855</c:v>
                </c:pt>
                <c:pt idx="169">
                  <c:v>1.8219511451008277</c:v>
                </c:pt>
                <c:pt idx="170">
                  <c:v>1.8087751901821996</c:v>
                </c:pt>
                <c:pt idx="171">
                  <c:v>1.7957166333610739</c:v>
                </c:pt>
                <c:pt idx="172">
                  <c:v>1.7827744078063192</c:v>
                </c:pt>
                <c:pt idx="173">
                  <c:v>1.7699474567353426</c:v>
                </c:pt>
                <c:pt idx="174">
                  <c:v>1.7572347333135339</c:v>
                </c:pt>
                <c:pt idx="175">
                  <c:v>1.7446352005548218</c:v>
                </c:pt>
                <c:pt idx="176">
                  <c:v>1.732147831223311</c:v>
                </c:pt>
                <c:pt idx="177">
                  <c:v>1.719771607735997</c:v>
                </c:pt>
                <c:pt idx="178">
                  <c:v>1.7075055220665412</c:v>
                </c:pt>
                <c:pt idx="179">
                  <c:v>1.6953485756500912</c:v>
                </c:pt>
                <c:pt idx="180">
                  <c:v>1.6832997792891422</c:v>
                </c:pt>
                <c:pt idx="181">
                  <c:v>1.6713581530604176</c:v>
                </c:pt>
                <c:pt idx="182">
                  <c:v>1.6595227262227583</c:v>
                </c:pt>
                <c:pt idx="183">
                  <c:v>1.6477925371260165</c:v>
                </c:pt>
                <c:pt idx="184">
                  <c:v>1.636166633120927</c:v>
                </c:pt>
                <c:pt idx="185">
                  <c:v>1.6246440704699612</c:v>
                </c:pt>
                <c:pt idx="186">
                  <c:v>1.6132239142591369</c:v>
                </c:pt>
                <c:pt idx="187">
                  <c:v>1.6019052383107821</c:v>
                </c:pt>
                <c:pt idx="188">
                  <c:v>1.5906871250972385</c:v>
                </c:pt>
                <c:pt idx="189">
                  <c:v>1.579568665655489</c:v>
                </c:pt>
                <c:pt idx="190">
                  <c:v>1.5685489595027096</c:v>
                </c:pt>
                <c:pt idx="191">
                  <c:v>1.5576271145527174</c:v>
                </c:pt>
                <c:pt idx="192">
                  <c:v>1.5468022470333245</c:v>
                </c:pt>
                <c:pt idx="193">
                  <c:v>1.5360734814045653</c:v>
                </c:pt>
                <c:pt idx="194">
                  <c:v>1.5254399502778071</c:v>
                </c:pt>
                <c:pt idx="195">
                  <c:v>1.5149007943357184</c:v>
                </c:pt>
                <c:pt idx="196">
                  <c:v>1.5044551622530911</c:v>
                </c:pt>
                <c:pt idx="197">
                  <c:v>1.4941022106185087</c:v>
                </c:pt>
                <c:pt idx="198">
                  <c:v>1.4838411038568431</c:v>
                </c:pt>
                <c:pt idx="199">
                  <c:v>1.473671014152578</c:v>
                </c:pt>
                <c:pt idx="200">
                  <c:v>1.4635911213739443</c:v>
                </c:pt>
                <c:pt idx="201">
                  <c:v>1.4536006129978605</c:v>
                </c:pt>
                <c:pt idx="202">
                  <c:v>1.4436986840356634</c:v>
                </c:pt>
                <c:pt idx="203">
                  <c:v>1.43388453695963</c:v>
                </c:pt>
                <c:pt idx="204">
                  <c:v>1.4241573816302695</c:v>
                </c:pt>
                <c:pt idx="205">
                  <c:v>1.4145164352243869</c:v>
                </c:pt>
                <c:pt idx="206">
                  <c:v>1.4049609221638979</c:v>
                </c:pt>
                <c:pt idx="207">
                  <c:v>1.3954900740453999</c:v>
                </c:pt>
                <c:pt idx="208">
                  <c:v>1.3861031295704771</c:v>
                </c:pt>
                <c:pt idx="209">
                  <c:v>1.3767993344767409</c:v>
                </c:pt>
                <c:pt idx="210">
                  <c:v>1.3675779414695894</c:v>
                </c:pt>
                <c:pt idx="211">
                  <c:v>1.3584382101546866</c:v>
                </c:pt>
                <c:pt idx="212">
                  <c:v>1.3493794069711402</c:v>
                </c:pt>
                <c:pt idx="213">
                  <c:v>1.3404008051253875</c:v>
                </c:pt>
                <c:pt idx="214">
                  <c:v>1.3315016845257592</c:v>
                </c:pt>
                <c:pt idx="215">
                  <c:v>1.3226813317177368</c:v>
                </c:pt>
                <c:pt idx="216">
                  <c:v>1.3139390398198745</c:v>
                </c:pt>
                <c:pt idx="217">
                  <c:v>1.305274108460394</c:v>
                </c:pt>
                <c:pt idx="218">
                  <c:v>1.2966858437144326</c:v>
                </c:pt>
                <c:pt idx="219">
                  <c:v>1.2881735580419478</c:v>
                </c:pt>
                <c:pt idx="220">
                  <c:v>1.2797365702262593</c:v>
                </c:pt>
                <c:pt idx="221">
                  <c:v>1.2713742053132333</c:v>
                </c:pt>
                <c:pt idx="222">
                  <c:v>1.2630857945510903</c:v>
                </c:pt>
                <c:pt idx="223">
                  <c:v>1.254870675330837</c:v>
                </c:pt>
                <c:pt idx="224">
                  <c:v>1.246728191127314</c:v>
                </c:pt>
                <c:pt idx="225">
                  <c:v>1.2386576914408476</c:v>
                </c:pt>
                <c:pt idx="226">
                  <c:v>1.2306585317395065</c:v>
                </c:pt>
                <c:pt idx="227">
                  <c:v>1.2227300734019468</c:v>
                </c:pt>
                <c:pt idx="228">
                  <c:v>1.2148716836608506</c:v>
                </c:pt>
                <c:pt idx="229">
                  <c:v>1.2070827355469385</c:v>
                </c:pt>
                <c:pt idx="230">
                  <c:v>1.1993626078335611</c:v>
                </c:pt>
                <c:pt idx="231">
                  <c:v>1.1917106849818528</c:v>
                </c:pt>
                <c:pt idx="232">
                  <c:v>1.1841263570864546</c:v>
                </c:pt>
                <c:pt idx="233">
                  <c:v>1.17660901982178</c:v>
                </c:pt>
                <c:pt idx="234">
                  <c:v>1.1691580743888386</c:v>
                </c:pt>
                <c:pt idx="235">
                  <c:v>1.1617729274625994</c:v>
                </c:pt>
                <c:pt idx="236">
                  <c:v>1.154452991139888</c:v>
                </c:pt>
                <c:pt idx="237">
                  <c:v>1.147197682887815</c:v>
                </c:pt>
                <c:pt idx="238">
                  <c:v>1.1400064254927309</c:v>
                </c:pt>
                <c:pt idx="239">
                  <c:v>1.1328786470096939</c:v>
                </c:pt>
                <c:pt idx="240">
                  <c:v>1.125813780712458</c:v>
                </c:pt>
                <c:pt idx="241">
                  <c:v>1.1188112650439581</c:v>
                </c:pt>
                <c:pt idx="242">
                  <c:v>1.1118705435673069</c:v>
                </c:pt>
                <c:pt idx="243">
                  <c:v>1.1049910649172767</c:v>
                </c:pt>
                <c:pt idx="244">
                  <c:v>1.0981722827522808</c:v>
                </c:pt>
                <c:pt idx="245">
                  <c:v>1.0914136557068321</c:v>
                </c:pt>
                <c:pt idx="246">
                  <c:v>1.0847146473444853</c:v>
                </c:pt>
                <c:pt idx="247">
                  <c:v>1.0780747261112524</c:v>
                </c:pt>
                <c:pt idx="248">
                  <c:v>1.0714933652894845</c:v>
                </c:pt>
                <c:pt idx="249">
                  <c:v>1.0649700429522193</c:v>
                </c:pt>
                <c:pt idx="250">
                  <c:v>1.0585042419179878</c:v>
                </c:pt>
                <c:pt idx="251">
                  <c:v>1.0520954497060722</c:v>
                </c:pt>
                <c:pt idx="252">
                  <c:v>1.0457431584922128</c:v>
                </c:pt>
                <c:pt idx="253">
                  <c:v>1.039446865064759</c:v>
                </c:pt>
                <c:pt idx="254">
                  <c:v>1.0332060707812578</c:v>
                </c:pt>
                <c:pt idx="255">
                  <c:v>1.0270202815254803</c:v>
                </c:pt>
                <c:pt idx="256">
                  <c:v>1.020889007664868</c:v>
                </c:pt>
                <c:pt idx="257">
                  <c:v>1.0148117640084147</c:v>
                </c:pt>
                <c:pt idx="258">
                  <c:v>1.0087880697649598</c:v>
                </c:pt>
                <c:pt idx="259">
                  <c:v>1.0028174485019012</c:v>
                </c:pt>
                <c:pt idx="260">
                  <c:v>0.99689942810431686</c:v>
                </c:pt>
                <c:pt idx="261">
                  <c:v>0.99103354073449346</c:v>
                </c:pt>
                <c:pt idx="262">
                  <c:v>0.98521932279185498</c:v>
                </c:pt>
                <c:pt idx="263">
                  <c:v>0.97945631487329432</c:v>
                </c:pt>
                <c:pt idx="264">
                  <c:v>0.97374406173388928</c:v>
                </c:pt>
                <c:pt idx="265">
                  <c:v>0.96808211224801555</c:v>
                </c:pt>
                <c:pt idx="266">
                  <c:v>0.96247001937083998</c:v>
                </c:pt>
                <c:pt idx="267">
                  <c:v>0.95690734010019596</c:v>
                </c:pt>
                <c:pt idx="268">
                  <c:v>0.95139363543883382</c:v>
                </c:pt>
                <c:pt idx="269">
                  <c:v>0.94592847035704664</c:v>
                </c:pt>
                <c:pt idx="270">
                  <c:v>0.94051141375565983</c:v>
                </c:pt>
                <c:pt idx="271">
                  <c:v>0.93514203842939125</c:v>
                </c:pt>
                <c:pt idx="272">
                  <c:v>0.92981992103056554</c:v>
                </c:pt>
                <c:pt idx="273">
                  <c:v>0.92454464203319042</c:v>
                </c:pt>
                <c:pt idx="274">
                  <c:v>0.91931578569738182</c:v>
                </c:pt>
                <c:pt idx="275">
                  <c:v>0.91413294003414081</c:v>
                </c:pt>
                <c:pt idx="276">
                  <c:v>0.90899569677047665</c:v>
                </c:pt>
                <c:pt idx="277">
                  <c:v>0.90390365131486705</c:v>
                </c:pt>
                <c:pt idx="278">
                  <c:v>0.89885640272306211</c:v>
                </c:pt>
                <c:pt idx="279">
                  <c:v>0.89385355366421904</c:v>
                </c:pt>
                <c:pt idx="280">
                  <c:v>0.88889471038736956</c:v>
                </c:pt>
                <c:pt idx="281">
                  <c:v>0.88397948268821336</c:v>
                </c:pt>
                <c:pt idx="282">
                  <c:v>0.87910748387623849</c:v>
                </c:pt>
                <c:pt idx="283">
                  <c:v>0.87427833074215699</c:v>
                </c:pt>
                <c:pt idx="284">
                  <c:v>0.86949164352566599</c:v>
                </c:pt>
                <c:pt idx="285">
                  <c:v>0.86474704588351181</c:v>
                </c:pt>
                <c:pt idx="286">
                  <c:v>0.86004416485787605</c:v>
                </c:pt>
                <c:pt idx="287">
                  <c:v>0.8553826308450595</c:v>
                </c:pt>
                <c:pt idx="288">
                  <c:v>0.85076207756447597</c:v>
                </c:pt>
                <c:pt idx="289">
                  <c:v>0.84618214202794517</c:v>
                </c:pt>
                <c:pt idx="290">
                  <c:v>0.84164246450928271</c:v>
                </c:pt>
                <c:pt idx="291">
                  <c:v>0.83714268851418416</c:v>
                </c:pt>
                <c:pt idx="292">
                  <c:v>0.83268246075040542</c:v>
                </c:pt>
                <c:pt idx="293">
                  <c:v>0.82826143109822226</c:v>
                </c:pt>
                <c:pt idx="294">
                  <c:v>0.82387925258118688</c:v>
                </c:pt>
                <c:pt idx="295">
                  <c:v>0.81953558133715609</c:v>
                </c:pt>
                <c:pt idx="296">
                  <c:v>0.81523007658960744</c:v>
                </c:pt>
                <c:pt idx="297">
                  <c:v>0.81096240061922642</c:v>
                </c:pt>
                <c:pt idx="298">
                  <c:v>0.80673221873577083</c:v>
                </c:pt>
                <c:pt idx="299">
                  <c:v>0.80253919925020456</c:v>
                </c:pt>
                <c:pt idx="300">
                  <c:v>0.79838301344709883</c:v>
                </c:pt>
                <c:pt idx="301">
                  <c:v>0.79426333555730144</c:v>
                </c:pt>
                <c:pt idx="302">
                  <c:v>0.7901798427308655</c:v>
                </c:pt>
                <c:pt idx="303">
                  <c:v>0.786132215010241</c:v>
                </c:pt>
                <c:pt idx="304">
                  <c:v>0.78212013530372015</c:v>
                </c:pt>
                <c:pt idx="305">
                  <c:v>0.77814328935914112</c:v>
                </c:pt>
                <c:pt idx="306">
                  <c:v>0.77420136573784093</c:v>
                </c:pt>
                <c:pt idx="307">
                  <c:v>0.77029405578885912</c:v>
                </c:pt>
                <c:pt idx="308">
                  <c:v>0.76642105362338742</c:v>
                </c:pt>
                <c:pt idx="309">
                  <c:v>0.76258205608946472</c:v>
                </c:pt>
                <c:pt idx="310">
                  <c:v>0.7587767627469123</c:v>
                </c:pt>
                <c:pt idx="311">
                  <c:v>0.75500487584251008</c:v>
                </c:pt>
                <c:pt idx="312">
                  <c:v>0.75126610028540797</c:v>
                </c:pt>
                <c:pt idx="313">
                  <c:v>0.7475601436227739</c:v>
                </c:pt>
                <c:pt idx="314">
                  <c:v>0.74388671601567091</c:v>
                </c:pt>
                <c:pt idx="315">
                  <c:v>0.74024553021516759</c:v>
                </c:pt>
                <c:pt idx="316">
                  <c:v>0.73663630153867143</c:v>
                </c:pt>
                <c:pt idx="317">
                  <c:v>0.73305874784649161</c:v>
                </c:pt>
                <c:pt idx="318">
                  <c:v>0.72951258951862186</c:v>
                </c:pt>
                <c:pt idx="319">
                  <c:v>0.7259975494317441</c:v>
                </c:pt>
                <c:pt idx="320">
                  <c:v>0.7225133529364518</c:v>
                </c:pt>
                <c:pt idx="321">
                  <c:v>0.71905972783468708</c:v>
                </c:pt>
                <c:pt idx="322">
                  <c:v>0.71563640435739273</c:v>
                </c:pt>
                <c:pt idx="323">
                  <c:v>0.71224311514237848</c:v>
                </c:pt>
                <c:pt idx="324">
                  <c:v>0.70887959521239086</c:v>
                </c:pt>
                <c:pt idx="325">
                  <c:v>0.70554558195339689</c:v>
                </c:pt>
                <c:pt idx="326">
                  <c:v>0.70224081509306913</c:v>
                </c:pt>
                <c:pt idx="327">
                  <c:v>0.69896503667947463</c:v>
                </c:pt>
                <c:pt idx="328">
                  <c:v>0.69571799105996746</c:v>
                </c:pt>
                <c:pt idx="329">
                  <c:v>0.6924994248602766</c:v>
                </c:pt>
                <c:pt idx="330">
                  <c:v>0.68930908696379389</c:v>
                </c:pt>
                <c:pt idx="331">
                  <c:v>0.68614672849105751</c:v>
                </c:pt>
                <c:pt idx="332">
                  <c:v>0.68301210277942548</c:v>
                </c:pt>
                <c:pt idx="333">
                  <c:v>0.67990496536294454</c:v>
                </c:pt>
                <c:pt idx="334">
                  <c:v>0.67682507395240599</c:v>
                </c:pt>
                <c:pt idx="335">
                  <c:v>0.67377218841558928</c:v>
                </c:pt>
                <c:pt idx="336">
                  <c:v>0.67074607075769233</c:v>
                </c:pt>
                <c:pt idx="337">
                  <c:v>0.66774648510194412</c:v>
                </c:pt>
                <c:pt idx="338">
                  <c:v>0.66477319767040188</c:v>
                </c:pt>
                <c:pt idx="339">
                  <c:v>0.6618259767649245</c:v>
                </c:pt>
                <c:pt idx="340">
                  <c:v>0.65890459274832824</c:v>
                </c:pt>
                <c:pt idx="341">
                  <c:v>0.65600881802571698</c:v>
                </c:pt>
                <c:pt idx="342">
                  <c:v>0.65313842702598734</c:v>
                </c:pt>
                <c:pt idx="343">
                  <c:v>0.65029319618350745</c:v>
                </c:pt>
                <c:pt idx="344">
                  <c:v>0.64747290391996748</c:v>
                </c:pt>
                <c:pt idx="345">
                  <c:v>0.64467733062639865</c:v>
                </c:pt>
                <c:pt idx="346">
                  <c:v>0.6419062586453621</c:v>
                </c:pt>
                <c:pt idx="347">
                  <c:v>0.63915947225330172</c:v>
                </c:pt>
                <c:pt idx="348">
                  <c:v>0.63643675764306396</c:v>
                </c:pt>
                <c:pt idx="349">
                  <c:v>0.63373790290657994</c:v>
                </c:pt>
                <c:pt idx="350">
                  <c:v>0.6310626980177082</c:v>
                </c:pt>
                <c:pt idx="351">
                  <c:v>0.62841093481523935</c:v>
                </c:pt>
                <c:pt idx="352">
                  <c:v>0.62578240698605647</c:v>
                </c:pt>
                <c:pt idx="353">
                  <c:v>0.62317691004845455</c:v>
                </c:pt>
                <c:pt idx="354">
                  <c:v>0.62059424133561414</c:v>
                </c:pt>
                <c:pt idx="355">
                  <c:v>0.61803419997922882</c:v>
                </c:pt>
                <c:pt idx="356">
                  <c:v>0.61549658689328501</c:v>
                </c:pt>
                <c:pt idx="357">
                  <c:v>0.61298120475799223</c:v>
                </c:pt>
                <c:pt idx="358">
                  <c:v>0.61048785800386263</c:v>
                </c:pt>
                <c:pt idx="359">
                  <c:v>0.6080163527959398</c:v>
                </c:pt>
                <c:pt idx="360">
                  <c:v>0.60556649701817045</c:v>
                </c:pt>
                <c:pt idx="361">
                  <c:v>0.60313810025792491</c:v>
                </c:pt>
                <c:pt idx="362">
                  <c:v>0.6007309737906591</c:v>
                </c:pt>
                <c:pt idx="363">
                  <c:v>0.59834493056471783</c:v>
                </c:pt>
                <c:pt idx="364">
                  <c:v>0.59597978518628125</c:v>
                </c:pt>
                <c:pt idx="365">
                  <c:v>0.59363535390444888</c:v>
                </c:pt>
                <c:pt idx="366">
                  <c:v>0.59131145459646062</c:v>
                </c:pt>
                <c:pt idx="367">
                  <c:v>0.5890079067530587</c:v>
                </c:pt>
                <c:pt idx="368">
                  <c:v>0.58672453146397907</c:v>
                </c:pt>
                <c:pt idx="369">
                  <c:v>0.58446115140358201</c:v>
                </c:pt>
                <c:pt idx="370">
                  <c:v>0.58221759081661206</c:v>
                </c:pt>
                <c:pt idx="371">
                  <c:v>0.5799936755040912</c:v>
                </c:pt>
                <c:pt idx="372">
                  <c:v>0.57778923280934102</c:v>
                </c:pt>
                <c:pt idx="373">
                  <c:v>0.57560409160413528</c:v>
                </c:pt>
                <c:pt idx="374">
                  <c:v>0.57343808227497783</c:v>
                </c:pt>
                <c:pt idx="375">
                  <c:v>0.57129103670950954</c:v>
                </c:pt>
                <c:pt idx="376">
                  <c:v>0.56916278828303879</c:v>
                </c:pt>
                <c:pt idx="377">
                  <c:v>0.5670531718451961</c:v>
                </c:pt>
                <c:pt idx="378">
                  <c:v>0.564962023706712</c:v>
                </c:pt>
                <c:pt idx="379">
                  <c:v>0.56288918162631651</c:v>
                </c:pt>
                <c:pt idx="380">
                  <c:v>0.5608344847977591</c:v>
                </c:pt>
                <c:pt idx="381">
                  <c:v>0.55879777383694684</c:v>
                </c:pt>
                <c:pt idx="382">
                  <c:v>0.55677889076920251</c:v>
                </c:pt>
                <c:pt idx="383">
                  <c:v>0.55477767901663888</c:v>
                </c:pt>
                <c:pt idx="384">
                  <c:v>0.55279398338564767</c:v>
                </c:pt>
                <c:pt idx="385">
                  <c:v>0.55082765005450585</c:v>
                </c:pt>
                <c:pt idx="386">
                  <c:v>0.54887852656109348</c:v>
                </c:pt>
                <c:pt idx="387">
                  <c:v>0.54694646179072437</c:v>
                </c:pt>
                <c:pt idx="388">
                  <c:v>0.54503130596409011</c:v>
                </c:pt>
                <c:pt idx="389">
                  <c:v>0.54313291062531155</c:v>
                </c:pt>
                <c:pt idx="390">
                  <c:v>0.54125112863010272</c:v>
                </c:pt>
                <c:pt idx="391">
                  <c:v>0.5393858141340413</c:v>
                </c:pt>
                <c:pt idx="392">
                  <c:v>0.53753682258094537</c:v>
                </c:pt>
                <c:pt idx="393">
                  <c:v>0.53570401069136031</c:v>
                </c:pt>
                <c:pt idx="394">
                  <c:v>0.53388723645114688</c:v>
                </c:pt>
                <c:pt idx="395">
                  <c:v>0.53208635910017521</c:v>
                </c:pt>
                <c:pt idx="396">
                  <c:v>0.53030123912112337</c:v>
                </c:pt>
                <c:pt idx="397">
                  <c:v>0.52853173822837496</c:v>
                </c:pt>
                <c:pt idx="398">
                  <c:v>0.52677771935702233</c:v>
                </c:pt>
                <c:pt idx="399">
                  <c:v>0.52503904665196621</c:v>
                </c:pt>
                <c:pt idx="400">
                  <c:v>0.52331558545711687</c:v>
                </c:pt>
                <c:pt idx="401">
                  <c:v>0.52160720230469315</c:v>
                </c:pt>
                <c:pt idx="402">
                  <c:v>0.5199137649046206</c:v>
                </c:pt>
                <c:pt idx="403">
                  <c:v>0.51823514213402244</c:v>
                </c:pt>
                <c:pt idx="404">
                  <c:v>0.51657120402681045</c:v>
                </c:pt>
                <c:pt idx="405">
                  <c:v>0.51492182176336765</c:v>
                </c:pt>
                <c:pt idx="406">
                  <c:v>0.51328686766032749</c:v>
                </c:pt>
                <c:pt idx="407">
                  <c:v>0.51166621516044275</c:v>
                </c:pt>
                <c:pt idx="408">
                  <c:v>0.51005973882255029</c:v>
                </c:pt>
                <c:pt idx="409">
                  <c:v>0.50846731431162395</c:v>
                </c:pt>
                <c:pt idx="410">
                  <c:v>0.50688881838891908</c:v>
                </c:pt>
                <c:pt idx="411">
                  <c:v>0.5053241289022079</c:v>
                </c:pt>
                <c:pt idx="412">
                  <c:v>0.50377312477610126</c:v>
                </c:pt>
                <c:pt idx="413">
                  <c:v>0.50223568600245883</c:v>
                </c:pt>
                <c:pt idx="414">
                  <c:v>0.50071169363088919</c:v>
                </c:pt>
                <c:pt idx="415">
                  <c:v>0.49920102975933128</c:v>
                </c:pt>
                <c:pt idx="416">
                  <c:v>0.49770357752472483</c:v>
                </c:pt>
                <c:pt idx="417">
                  <c:v>0.49621922109376465</c:v>
                </c:pt>
                <c:pt idx="418">
                  <c:v>0.49474784565373831</c:v>
                </c:pt>
                <c:pt idx="419">
                  <c:v>0.49328933740344688</c:v>
                </c:pt>
                <c:pt idx="420">
                  <c:v>0.49184358354420793</c:v>
                </c:pt>
                <c:pt idx="421">
                  <c:v>0.49041047227094081</c:v>
                </c:pt>
                <c:pt idx="422">
                  <c:v>0.48898989276333121</c:v>
                </c:pt>
                <c:pt idx="423">
                  <c:v>0.48758173517707731</c:v>
                </c:pt>
                <c:pt idx="424">
                  <c:v>0.48618589063521367</c:v>
                </c:pt>
                <c:pt idx="425">
                  <c:v>0.48480225121951448</c:v>
                </c:pt>
                <c:pt idx="426">
                  <c:v>0.48343070996197446</c:v>
                </c:pt>
                <c:pt idx="427">
                  <c:v>0.48207116083636731</c:v>
                </c:pt>
                <c:pt idx="428">
                  <c:v>0.48072349874987791</c:v>
                </c:pt>
                <c:pt idx="429">
                  <c:v>0.47938761953481407</c:v>
                </c:pt>
                <c:pt idx="430">
                  <c:v>0.47806341994039031</c:v>
                </c:pt>
                <c:pt idx="431">
                  <c:v>0.47675079762458655</c:v>
                </c:pt>
                <c:pt idx="432">
                  <c:v>0.47544965114608001</c:v>
                </c:pt>
                <c:pt idx="433">
                  <c:v>0.4741598799562517</c:v>
                </c:pt>
                <c:pt idx="434">
                  <c:v>0.47288138439126193</c:v>
                </c:pt>
                <c:pt idx="435">
                  <c:v>0.47161406566420055</c:v>
                </c:pt>
                <c:pt idx="436">
                  <c:v>0.47035782585730507</c:v>
                </c:pt>
                <c:pt idx="437">
                  <c:v>0.4691125679142511</c:v>
                </c:pt>
                <c:pt idx="438">
                  <c:v>0.46787819563251165</c:v>
                </c:pt>
                <c:pt idx="439">
                  <c:v>0.46665461365578459</c:v>
                </c:pt>
                <c:pt idx="440">
                  <c:v>0.46544172746648899</c:v>
                </c:pt>
                <c:pt idx="441">
                  <c:v>0.46423944337832906</c:v>
                </c:pt>
                <c:pt idx="442">
                  <c:v>0.46304766852892459</c:v>
                </c:pt>
                <c:pt idx="443">
                  <c:v>0.46186631087250823</c:v>
                </c:pt>
                <c:pt idx="444">
                  <c:v>0.46069527917268832</c:v>
                </c:pt>
                <c:pt idx="445">
                  <c:v>0.45953448299527644</c:v>
                </c:pt>
                <c:pt idx="446">
                  <c:v>0.45838383270117955</c:v>
                </c:pt>
                <c:pt idx="447">
                  <c:v>0.45724323943935763</c:v>
                </c:pt>
                <c:pt idx="448">
                  <c:v>0.45611261513984153</c:v>
                </c:pt>
                <c:pt idx="449">
                  <c:v>0.45499187250681594</c:v>
                </c:pt>
                <c:pt idx="450">
                  <c:v>0.45388092501176486</c:v>
                </c:pt>
                <c:pt idx="451">
                  <c:v>0.45277968688667608</c:v>
                </c:pt>
                <c:pt idx="452">
                  <c:v>0.45168807311730907</c:v>
                </c:pt>
                <c:pt idx="453">
                  <c:v>0.4506059994365228</c:v>
                </c:pt>
                <c:pt idx="454">
                  <c:v>0.44953338231766249</c:v>
                </c:pt>
                <c:pt idx="455">
                  <c:v>0.44847013896800669</c:v>
                </c:pt>
                <c:pt idx="456">
                  <c:v>0.4474161873222729</c:v>
                </c:pt>
                <c:pt idx="457">
                  <c:v>0.4463714460361809</c:v>
                </c:pt>
                <c:pt idx="458">
                  <c:v>0.44533583448007541</c:v>
                </c:pt>
                <c:pt idx="459">
                  <c:v>0.44430927273260357</c:v>
                </c:pt>
                <c:pt idx="460">
                  <c:v>0.44329168157445054</c:v>
                </c:pt>
                <c:pt idx="461">
                  <c:v>0.44228298248213144</c:v>
                </c:pt>
                <c:pt idx="462">
                  <c:v>0.44128309762183882</c:v>
                </c:pt>
                <c:pt idx="463">
                  <c:v>0.44029194984334352</c:v>
                </c:pt>
                <c:pt idx="464">
                  <c:v>0.4393094626739531</c:v>
                </c:pt>
                <c:pt idx="465">
                  <c:v>0.43833556031252169</c:v>
                </c:pt>
                <c:pt idx="466">
                  <c:v>0.43737016762351516</c:v>
                </c:pt>
                <c:pt idx="467">
                  <c:v>0.43641321013112816</c:v>
                </c:pt>
                <c:pt idx="468">
                  <c:v>0.43546461401345576</c:v>
                </c:pt>
                <c:pt idx="469">
                  <c:v>0.43452430609671444</c:v>
                </c:pt>
                <c:pt idx="470">
                  <c:v>0.43359221384951679</c:v>
                </c:pt>
                <c:pt idx="471">
                  <c:v>0.43266826537719727</c:v>
                </c:pt>
                <c:pt idx="472">
                  <c:v>0.43175238941618821</c:v>
                </c:pt>
                <c:pt idx="473">
                  <c:v>0.43084451532844525</c:v>
                </c:pt>
                <c:pt idx="474">
                  <c:v>0.42994457309592438</c:v>
                </c:pt>
                <c:pt idx="475">
                  <c:v>0.42905249331510736</c:v>
                </c:pt>
                <c:pt idx="476">
                  <c:v>0.42816820719157594</c:v>
                </c:pt>
                <c:pt idx="477">
                  <c:v>0.42729164653463508</c:v>
                </c:pt>
                <c:pt idx="478">
                  <c:v>0.42642274375198308</c:v>
                </c:pt>
                <c:pt idx="479">
                  <c:v>0.42556143184443057</c:v>
                </c:pt>
                <c:pt idx="480">
                  <c:v>0.42470764440066622</c:v>
                </c:pt>
                <c:pt idx="481">
                  <c:v>0.42386131559206908</c:v>
                </c:pt>
                <c:pt idx="482">
                  <c:v>0.42302238016756682</c:v>
                </c:pt>
                <c:pt idx="483">
                  <c:v>0.42219077344853989</c:v>
                </c:pt>
                <c:pt idx="484">
                  <c:v>0.42136643132377244</c:v>
                </c:pt>
                <c:pt idx="485">
                  <c:v>0.42054929024444665</c:v>
                </c:pt>
                <c:pt idx="486">
                  <c:v>0.41973928721918213</c:v>
                </c:pt>
                <c:pt idx="487">
                  <c:v>0.41893635980912042</c:v>
                </c:pt>
                <c:pt idx="488">
                  <c:v>0.41814044612305146</c:v>
                </c:pt>
                <c:pt idx="489">
                  <c:v>0.41735148481258572</c:v>
                </c:pt>
                <c:pt idx="490">
                  <c:v>0.41656941506736772</c:v>
                </c:pt>
                <c:pt idx="491">
                  <c:v>0.4157941766103328</c:v>
                </c:pt>
                <c:pt idx="492">
                  <c:v>0.41502570969300545</c:v>
                </c:pt>
                <c:pt idx="493">
                  <c:v>0.41426395509084135</c:v>
                </c:pt>
                <c:pt idx="494">
                  <c:v>0.41350885409860866</c:v>
                </c:pt>
                <c:pt idx="495">
                  <c:v>0.41276034852581178</c:v>
                </c:pt>
                <c:pt idx="496">
                  <c:v>0.41201838069215435</c:v>
                </c:pt>
                <c:pt idx="497">
                  <c:v>0.41128289342304614</c:v>
                </c:pt>
                <c:pt idx="498">
                  <c:v>0.41055383004514473</c:v>
                </c:pt>
                <c:pt idx="499">
                  <c:v>0.40983113438194141</c:v>
                </c:pt>
                <c:pt idx="500">
                  <c:v>0.40911475074938403</c:v>
                </c:pt>
                <c:pt idx="501">
                  <c:v>0.40840462395153898</c:v>
                </c:pt>
                <c:pt idx="502">
                  <c:v>0.40770069927629238</c:v>
                </c:pt>
                <c:pt idx="503">
                  <c:v>0.40700292249108921</c:v>
                </c:pt>
                <c:pt idx="504">
                  <c:v>0.40631123983870981</c:v>
                </c:pt>
                <c:pt idx="505">
                  <c:v>0.40562559803308473</c:v>
                </c:pt>
                <c:pt idx="506">
                  <c:v>0.40494594425514613</c:v>
                </c:pt>
                <c:pt idx="507">
                  <c:v>0.40427222614871666</c:v>
                </c:pt>
                <c:pt idx="508">
                  <c:v>0.40360439181643404</c:v>
                </c:pt>
                <c:pt idx="509">
                  <c:v>0.40294238981571212</c:v>
                </c:pt>
                <c:pt idx="510">
                  <c:v>0.40228616915473925</c:v>
                </c:pt>
                <c:pt idx="511">
                  <c:v>0.40163567928850924</c:v>
                </c:pt>
                <c:pt idx="512">
                  <c:v>0.40099087011488965</c:v>
                </c:pt>
                <c:pt idx="513">
                  <c:v>0.4003516919707254</c:v>
                </c:pt>
                <c:pt idx="514">
                  <c:v>0.3997180956279755</c:v>
                </c:pt>
                <c:pt idx="515">
                  <c:v>0.39909003228988432</c:v>
                </c:pt>
                <c:pt idx="516">
                  <c:v>0.39846745358718721</c:v>
                </c:pt>
                <c:pt idx="517">
                  <c:v>0.39785031157435075</c:v>
                </c:pt>
                <c:pt idx="518">
                  <c:v>0.3972385587258439</c:v>
                </c:pt>
                <c:pt idx="519">
                  <c:v>0.39663214793244445</c:v>
                </c:pt>
                <c:pt idx="520">
                  <c:v>0.39603103249757754</c:v>
                </c:pt>
                <c:pt idx="521">
                  <c:v>0.39543516613368601</c:v>
                </c:pt>
                <c:pt idx="522">
                  <c:v>0.39484450295863366</c:v>
                </c:pt>
                <c:pt idx="523">
                  <c:v>0.39425899749214005</c:v>
                </c:pt>
                <c:pt idx="524">
                  <c:v>0.39367860465224735</c:v>
                </c:pt>
                <c:pt idx="525">
                  <c:v>0.39310327975181775</c:v>
                </c:pt>
                <c:pt idx="526">
                  <c:v>0.39253297849506247</c:v>
                </c:pt>
                <c:pt idx="527">
                  <c:v>0.3919676569741013</c:v>
                </c:pt>
                <c:pt idx="528">
                  <c:v>0.39140727166555278</c:v>
                </c:pt>
                <c:pt idx="529">
                  <c:v>0.39085177942715421</c:v>
                </c:pt>
                <c:pt idx="530">
                  <c:v>0.3903011374944122</c:v>
                </c:pt>
                <c:pt idx="531">
                  <c:v>0.38975530347728227</c:v>
                </c:pt>
                <c:pt idx="532">
                  <c:v>0.38921423535687782</c:v>
                </c:pt>
                <c:pt idx="533">
                  <c:v>0.38867789148220949</c:v>
                </c:pt>
                <c:pt idx="534">
                  <c:v>0.38814623056695091</c:v>
                </c:pt>
                <c:pt idx="535">
                  <c:v>0.38761921168623609</c:v>
                </c:pt>
                <c:pt idx="536">
                  <c:v>0.3870967942734822</c:v>
                </c:pt>
                <c:pt idx="537">
                  <c:v>0.3865789381172432</c:v>
                </c:pt>
                <c:pt idx="538">
                  <c:v>0.38606560335808887</c:v>
                </c:pt>
                <c:pt idx="539">
                  <c:v>0.38555675048551313</c:v>
                </c:pt>
                <c:pt idx="540">
                  <c:v>0.38505234033486907</c:v>
                </c:pt>
                <c:pt idx="541">
                  <c:v>0.38455233408433098</c:v>
                </c:pt>
                <c:pt idx="542">
                  <c:v>0.3840566932518833</c:v>
                </c:pt>
                <c:pt idx="543">
                  <c:v>0.38356537969233678</c:v>
                </c:pt>
                <c:pt idx="544">
                  <c:v>0.38307835559437026</c:v>
                </c:pt>
                <c:pt idx="545">
                  <c:v>0.38259558347759848</c:v>
                </c:pt>
                <c:pt idx="546">
                  <c:v>0.38211702618966653</c:v>
                </c:pt>
                <c:pt idx="547">
                  <c:v>0.38164264690336991</c:v>
                </c:pt>
                <c:pt idx="548">
                  <c:v>0.38117240911379946</c:v>
                </c:pt>
                <c:pt idx="549">
                  <c:v>0.38070627663551143</c:v>
                </c:pt>
                <c:pt idx="550">
                  <c:v>0.38024421359972377</c:v>
                </c:pt>
                <c:pt idx="551">
                  <c:v>0.37978618445153572</c:v>
                </c:pt>
                <c:pt idx="552">
                  <c:v>0.37933215394717307</c:v>
                </c:pt>
                <c:pt idx="553">
                  <c:v>0.37888208715125643</c:v>
                </c:pt>
                <c:pt idx="554">
                  <c:v>0.37843594943409581</c:v>
                </c:pt>
                <c:pt idx="555">
                  <c:v>0.3779937064690061</c:v>
                </c:pt>
                <c:pt idx="556">
                  <c:v>0.37755532422964949</c:v>
                </c:pt>
                <c:pt idx="557">
                  <c:v>0.37712076898739877</c:v>
                </c:pt>
                <c:pt idx="558">
                  <c:v>0.37669000730872476</c:v>
                </c:pt>
                <c:pt idx="559">
                  <c:v>0.37626300605260771</c:v>
                </c:pt>
                <c:pt idx="560">
                  <c:v>0.37583973236797014</c:v>
                </c:pt>
                <c:pt idx="561">
                  <c:v>0.37542015369113318</c:v>
                </c:pt>
                <c:pt idx="562">
                  <c:v>0.375004237743295</c:v>
                </c:pt>
                <c:pt idx="563">
                  <c:v>0.37459195252803168</c:v>
                </c:pt>
                <c:pt idx="564">
                  <c:v>0.37418326632882021</c:v>
                </c:pt>
                <c:pt idx="565">
                  <c:v>0.37377814770658274</c:v>
                </c:pt>
                <c:pt idx="566">
                  <c:v>0.37337656549725362</c:v>
                </c:pt>
                <c:pt idx="567">
                  <c:v>0.37297848880936635</c:v>
                </c:pt>
                <c:pt idx="568">
                  <c:v>0.3725838870216634</c:v>
                </c:pt>
                <c:pt idx="569">
                  <c:v>0.37219272978072604</c:v>
                </c:pt>
                <c:pt idx="570">
                  <c:v>0.37180498699862524</c:v>
                </c:pt>
                <c:pt idx="571">
                  <c:v>0.37142062885059396</c:v>
                </c:pt>
                <c:pt idx="572">
                  <c:v>0.37103962577271898</c:v>
                </c:pt>
                <c:pt idx="573">
                  <c:v>0.37066194845965383</c:v>
                </c:pt>
                <c:pt idx="574">
                  <c:v>0.37028756786235095</c:v>
                </c:pt>
                <c:pt idx="575">
                  <c:v>0.36991645518581517</c:v>
                </c:pt>
                <c:pt idx="576">
                  <c:v>0.36954858188687634</c:v>
                </c:pt>
                <c:pt idx="577">
                  <c:v>0.36918391967198078</c:v>
                </c:pt>
                <c:pt idx="578">
                  <c:v>0.36882244049500373</c:v>
                </c:pt>
                <c:pt idx="579">
                  <c:v>0.3684641165550796</c:v>
                </c:pt>
                <c:pt idx="580">
                  <c:v>0.3681089202944523</c:v>
                </c:pt>
                <c:pt idx="581">
                  <c:v>0.36775682439634477</c:v>
                </c:pt>
                <c:pt idx="582">
                  <c:v>0.36740780178284577</c:v>
                </c:pt>
                <c:pt idx="583">
                  <c:v>0.36706182561281614</c:v>
                </c:pt>
                <c:pt idx="584">
                  <c:v>0.36671886927981501</c:v>
                </c:pt>
                <c:pt idx="585">
                  <c:v>0.36637890641004145</c:v>
                </c:pt>
                <c:pt idx="586">
                  <c:v>0.36604191086029586</c:v>
                </c:pt>
                <c:pt idx="587">
                  <c:v>0.36570785671595973</c:v>
                </c:pt>
                <c:pt idx="588">
                  <c:v>0.36537671828899176</c:v>
                </c:pt>
                <c:pt idx="589">
                  <c:v>0.36504847011594316</c:v>
                </c:pt>
                <c:pt idx="590">
                  <c:v>0.36472308695598865</c:v>
                </c:pt>
                <c:pt idx="591">
                  <c:v>0.36440054378897707</c:v>
                </c:pt>
                <c:pt idx="592">
                  <c:v>0.36408081581349655</c:v>
                </c:pt>
                <c:pt idx="593">
                  <c:v>0.36376387844495917</c:v>
                </c:pt>
                <c:pt idx="594">
                  <c:v>0.36344970731370024</c:v>
                </c:pt>
                <c:pt idx="595">
                  <c:v>0.36313827826309664</c:v>
                </c:pt>
                <c:pt idx="596">
                  <c:v>0.36282956734769906</c:v>
                </c:pt>
                <c:pt idx="597">
                  <c:v>0.36252355083138366</c:v>
                </c:pt>
                <c:pt idx="598">
                  <c:v>0.36222020518551662</c:v>
                </c:pt>
              </c:numCache>
            </c:numRef>
          </c:yVal>
          <c:smooth val="0"/>
          <c:extLst>
            <c:ext xmlns:c16="http://schemas.microsoft.com/office/drawing/2014/chart" uri="{C3380CC4-5D6E-409C-BE32-E72D297353CC}">
              <c16:uniqueId val="{00000000-614A-45BD-BB67-4F7064A109F5}"/>
            </c:ext>
          </c:extLst>
        </c:ser>
        <c:dLbls>
          <c:showLegendKey val="0"/>
          <c:showVal val="0"/>
          <c:showCatName val="0"/>
          <c:showSerName val="0"/>
          <c:showPercent val="0"/>
          <c:showBubbleSize val="0"/>
        </c:dLbls>
        <c:axId val="-2070302160"/>
        <c:axId val="-1956103952"/>
      </c:scatterChart>
      <c:scatterChart>
        <c:scatterStyle val="lineMarker"/>
        <c:varyColors val="0"/>
        <c:ser>
          <c:idx val="0"/>
          <c:order val="1"/>
          <c:spPr>
            <a:ln w="25400" cap="rnd">
              <a:noFill/>
              <a:round/>
            </a:ln>
            <a:effectLst/>
          </c:spPr>
          <c:marker>
            <c:symbol val="circle"/>
            <c:size val="5"/>
            <c:spPr>
              <a:solidFill>
                <a:schemeClr val="accent1"/>
              </a:solidFill>
              <a:ln w="9525">
                <a:solidFill>
                  <a:schemeClr val="accent1"/>
                </a:solidFill>
              </a:ln>
              <a:effectLst/>
            </c:spPr>
          </c:marker>
          <c:xVal>
            <c:numRef>
              <c:f>'FROM SPLIT TIMES'!$H$3:$H$601</c:f>
              <c:numCache>
                <c:formatCode>0.00</c:formatCode>
                <c:ptCount val="599"/>
                <c:pt idx="0">
                  <c:v>0.14407310576057392</c:v>
                </c:pt>
                <c:pt idx="1">
                  <c:v>0.21516843615887243</c:v>
                </c:pt>
                <c:pt idx="2">
                  <c:v>0.28564357787969702</c:v>
                </c:pt>
                <c:pt idx="3">
                  <c:v>0.35550394103920602</c:v>
                </c:pt>
                <c:pt idx="4">
                  <c:v>0.42475488855927829</c:v>
                </c:pt>
                <c:pt idx="5">
                  <c:v>0.49340173657920544</c:v>
                </c:pt>
                <c:pt idx="6">
                  <c:v>0.561449754863796</c:v>
                </c:pt>
                <c:pt idx="7">
                  <c:v>0.62890416720790887</c:v>
                </c:pt>
                <c:pt idx="8">
                  <c:v>0.69577015183747259</c:v>
                </c:pt>
                <c:pt idx="9">
                  <c:v>0.76205284180699395</c:v>
                </c:pt>
                <c:pt idx="10">
                  <c:v>0.82775732539360192</c:v>
                </c:pt>
                <c:pt idx="11">
                  <c:v>0.89288864648766286</c:v>
                </c:pt>
                <c:pt idx="12">
                  <c:v>0.95745180497997351</c:v>
                </c:pt>
                <c:pt idx="13">
                  <c:v>1.0214517571455881</c:v>
                </c:pt>
                <c:pt idx="14">
                  <c:v>1.0848934160242953</c:v>
                </c:pt>
                <c:pt idx="15">
                  <c:v>1.147781651797767</c:v>
                </c:pt>
                <c:pt idx="16">
                  <c:v>1.2101212921634337</c:v>
                </c:pt>
                <c:pt idx="17">
                  <c:v>1.2719171227050803</c:v>
                </c:pt>
                <c:pt idx="18">
                  <c:v>1.3331738872602243</c:v>
                </c:pt>
                <c:pt idx="19">
                  <c:v>1.3938962882842758</c:v>
                </c:pt>
                <c:pt idx="20">
                  <c:v>1.4540889872115368</c:v>
                </c:pt>
                <c:pt idx="21">
                  <c:v>1.513756604813032</c:v>
                </c:pt>
                <c:pt idx="22">
                  <c:v>1.5729037215512369</c:v>
                </c:pt>
                <c:pt idx="23">
                  <c:v>1.6315348779316992</c:v>
                </c:pt>
                <c:pt idx="24">
                  <c:v>1.6896545748515943</c:v>
                </c:pt>
                <c:pt idx="25">
                  <c:v>1.7472672739452475</c:v>
                </c:pt>
                <c:pt idx="26">
                  <c:v>1.8043773979266353</c:v>
                </c:pt>
                <c:pt idx="27">
                  <c:v>1.860989330928897</c:v>
                </c:pt>
                <c:pt idx="28">
                  <c:v>1.9171074188408965</c:v>
                </c:pt>
                <c:pt idx="29">
                  <c:v>1.9727359696408311</c:v>
                </c:pt>
                <c:pt idx="30">
                  <c:v>2.0278792537269466</c:v>
                </c:pt>
                <c:pt idx="31">
                  <c:v>2.0825415042453526</c:v>
                </c:pt>
                <c:pt idx="32">
                  <c:v>2.1367269174149941</c:v>
                </c:pt>
                <c:pt idx="33">
                  <c:v>2.190439652849772</c:v>
                </c:pt>
                <c:pt idx="34">
                  <c:v>2.2436838338778662</c:v>
                </c:pt>
                <c:pt idx="35">
                  <c:v>2.2964635478582669</c:v>
                </c:pt>
                <c:pt idx="36">
                  <c:v>2.3487828464945451</c:v>
                </c:pt>
                <c:pt idx="37">
                  <c:v>2.400645746145885</c:v>
                </c:pt>
                <c:pt idx="38">
                  <c:v>2.4520562281354108</c:v>
                </c:pt>
                <c:pt idx="39">
                  <c:v>2.5030182390558151</c:v>
                </c:pt>
                <c:pt idx="40">
                  <c:v>2.5535356910723221</c:v>
                </c:pt>
                <c:pt idx="41">
                  <c:v>2.6036124622230137</c:v>
                </c:pt>
                <c:pt idx="42">
                  <c:v>2.6532523967165278</c:v>
                </c:pt>
                <c:pt idx="43">
                  <c:v>2.7024593052271686</c:v>
                </c:pt>
                <c:pt idx="44">
                  <c:v>2.751236965187438</c:v>
                </c:pt>
                <c:pt idx="45">
                  <c:v>2.7995891210780082</c:v>
                </c:pt>
                <c:pt idx="46">
                  <c:v>2.8475194847151819</c:v>
                </c:pt>
                <c:pt idx="47">
                  <c:v>2.8950317355358259</c:v>
                </c:pt>
                <c:pt idx="48">
                  <c:v>2.9421295208798326</c:v>
                </c:pt>
                <c:pt idx="49">
                  <c:v>2.9888164562701123</c:v>
                </c:pt>
                <c:pt idx="50">
                  <c:v>3.0350961256901403</c:v>
                </c:pt>
                <c:pt idx="51">
                  <c:v>3.0809720818590915</c:v>
                </c:pt>
                <c:pt idx="52">
                  <c:v>3.1264478465045653</c:v>
                </c:pt>
                <c:pt idx="53">
                  <c:v>3.1715269106329371</c:v>
                </c:pt>
                <c:pt idx="54">
                  <c:v>3.2162127347973501</c:v>
                </c:pt>
                <c:pt idx="55">
                  <c:v>3.260508749363368</c:v>
                </c:pt>
                <c:pt idx="56">
                  <c:v>3.304418354772312</c:v>
                </c:pt>
                <c:pt idx="57">
                  <c:v>3.3479449218023047</c:v>
                </c:pt>
                <c:pt idx="58">
                  <c:v>3.3910917918270211</c:v>
                </c:pt>
                <c:pt idx="59">
                  <c:v>3.4338622770722056</c:v>
                </c:pt>
                <c:pt idx="60">
                  <c:v>3.4762596608699332</c:v>
                </c:pt>
                <c:pt idx="61">
                  <c:v>3.5182871979106576</c:v>
                </c:pt>
                <c:pt idx="62">
                  <c:v>3.5599481144930665</c:v>
                </c:pt>
                <c:pt idx="63">
                  <c:v>3.6012456087717482</c:v>
                </c:pt>
                <c:pt idx="64">
                  <c:v>3.6421828510027066</c:v>
                </c:pt>
                <c:pt idx="65">
                  <c:v>3.6827629837867235</c:v>
                </c:pt>
                <c:pt idx="66">
                  <c:v>3.7229891223106111</c:v>
                </c:pt>
                <c:pt idx="67">
                  <c:v>3.7628643545863496</c:v>
                </c:pt>
                <c:pt idx="68">
                  <c:v>3.8023917416881448</c:v>
                </c:pt>
                <c:pt idx="69">
                  <c:v>3.8415743179874116</c:v>
                </c:pt>
                <c:pt idx="70">
                  <c:v>3.8804150913857161</c:v>
                </c:pt>
                <c:pt idx="71">
                  <c:v>3.9189170435456777</c:v>
                </c:pt>
                <c:pt idx="72">
                  <c:v>3.9570831301198637</c:v>
                </c:pt>
                <c:pt idx="73">
                  <c:v>3.9949162809776788</c:v>
                </c:pt>
                <c:pt idx="74">
                  <c:v>4.0324194004302845</c:v>
                </c:pt>
                <c:pt idx="75">
                  <c:v>4.0695953674535517</c:v>
                </c:pt>
                <c:pt idx="76">
                  <c:v>4.1064470359090688</c:v>
                </c:pt>
                <c:pt idx="77">
                  <c:v>4.1429772347632197</c:v>
                </c:pt>
                <c:pt idx="78">
                  <c:v>4.1791887683043578</c:v>
                </c:pt>
                <c:pt idx="79">
                  <c:v>4.2150844163580752</c:v>
                </c:pt>
                <c:pt idx="80">
                  <c:v>4.2506669345006047</c:v>
                </c:pt>
                <c:pt idx="81">
                  <c:v>4.2859390542703544</c:v>
                </c:pt>
                <c:pt idx="82">
                  <c:v>4.3209034833775917</c:v>
                </c:pt>
                <c:pt idx="83">
                  <c:v>4.3555629059123158</c:v>
                </c:pt>
                <c:pt idx="84">
                  <c:v>4.3899199825502926</c:v>
                </c:pt>
                <c:pt idx="85">
                  <c:v>4.4239773507573137</c:v>
                </c:pt>
                <c:pt idx="86">
                  <c:v>4.4577376249916618</c:v>
                </c:pt>
                <c:pt idx="87">
                  <c:v>4.4912033969048135</c:v>
                </c:pt>
                <c:pt idx="88">
                  <c:v>4.5243772355403911</c:v>
                </c:pt>
                <c:pt idx="89">
                  <c:v>4.5572616875313763</c:v>
                </c:pt>
                <c:pt idx="90">
                  <c:v>4.5898592772956102</c:v>
                </c:pt>
                <c:pt idx="91">
                  <c:v>4.6221725072295792</c:v>
                </c:pt>
                <c:pt idx="92">
                  <c:v>4.6542038579005167</c:v>
                </c:pt>
                <c:pt idx="93">
                  <c:v>4.6859557882368277</c:v>
                </c:pt>
                <c:pt idx="94">
                  <c:v>4.7174307357168512</c:v>
                </c:pt>
                <c:pt idx="95">
                  <c:v>4.7486311165559734</c:v>
                </c:pt>
                <c:pt idx="96">
                  <c:v>4.7795593258921176</c:v>
                </c:pt>
                <c:pt idx="97">
                  <c:v>4.8102177379696043</c:v>
                </c:pt>
                <c:pt idx="98">
                  <c:v>4.8406087063214178</c:v>
                </c:pt>
                <c:pt idx="99">
                  <c:v>4.8707345639498723</c:v>
                </c:pt>
                <c:pt idx="100">
                  <c:v>4.9005976235057149</c:v>
                </c:pt>
                <c:pt idx="101">
                  <c:v>4.9302001774656583</c:v>
                </c:pt>
                <c:pt idx="102">
                  <c:v>4.9595444983083565</c:v>
                </c:pt>
                <c:pt idx="103">
                  <c:v>4.9886328386888668</c:v>
                </c:pt>
                <c:pt idx="104">
                  <c:v>5.0174674316115704</c:v>
                </c:pt>
                <c:pt idx="105">
                  <c:v>5.0460504906015959</c:v>
                </c:pt>
                <c:pt idx="106">
                  <c:v>5.0743842098747383</c:v>
                </c:pt>
                <c:pt idx="107">
                  <c:v>5.1024707645059086</c:v>
                </c:pt>
                <c:pt idx="108">
                  <c:v>5.1303123105960955</c:v>
                </c:pt>
                <c:pt idx="109">
                  <c:v>5.1579109854378942</c:v>
                </c:pt>
                <c:pt idx="110">
                  <c:v>5.1852689076795686</c:v>
                </c:pt>
                <c:pt idx="111">
                  <c:v>5.2123881774876937</c:v>
                </c:pt>
                <c:pt idx="112">
                  <c:v>5.2392708767083818</c:v>
                </c:pt>
                <c:pt idx="113">
                  <c:v>5.2659190690270963</c:v>
                </c:pt>
                <c:pt idx="114">
                  <c:v>5.2923348001270689</c:v>
                </c:pt>
                <c:pt idx="115">
                  <c:v>5.3185200978463456</c:v>
                </c:pt>
                <c:pt idx="116">
                  <c:v>5.3444769723334531</c:v>
                </c:pt>
                <c:pt idx="117">
                  <c:v>5.3702074162017093</c:v>
                </c:pt>
                <c:pt idx="118">
                  <c:v>5.3957134046821915</c:v>
                </c:pt>
                <c:pt idx="119">
                  <c:v>5.4209968957753674</c:v>
                </c:pt>
                <c:pt idx="120">
                  <c:v>5.4460598304014018</c:v>
                </c:pt>
                <c:pt idx="121">
                  <c:v>5.4709041325491521</c:v>
                </c:pt>
                <c:pt idx="122">
                  <c:v>5.4955317094238723</c:v>
                </c:pt>
                <c:pt idx="123">
                  <c:v>5.5199444515936165</c:v>
                </c:pt>
                <c:pt idx="124">
                  <c:v>5.5441442331343733</c:v>
                </c:pt>
                <c:pt idx="125">
                  <c:v>5.5681329117739287</c:v>
                </c:pt>
                <c:pt idx="126">
                  <c:v>5.591912329034483</c:v>
                </c:pt>
                <c:pt idx="127">
                  <c:v>5.6154843103740077</c:v>
                </c:pt>
                <c:pt idx="128">
                  <c:v>5.6388506653263937</c:v>
                </c:pt>
                <c:pt idx="129">
                  <c:v>5.6620131876403459</c:v>
                </c:pt>
                <c:pt idx="130">
                  <c:v>5.6849736554170978</c:v>
                </c:pt>
                <c:pt idx="131">
                  <c:v>5.7077338312468981</c:v>
                </c:pt>
                <c:pt idx="132">
                  <c:v>5.7302954623443245</c:v>
                </c:pt>
                <c:pt idx="133">
                  <c:v>5.7526602806824121</c:v>
                </c:pt>
                <c:pt idx="134">
                  <c:v>5.7748300031256008</c:v>
                </c:pt>
                <c:pt idx="135">
                  <c:v>5.7968063315615472</c:v>
                </c:pt>
                <c:pt idx="136">
                  <c:v>5.8185909530317614</c:v>
                </c:pt>
                <c:pt idx="137">
                  <c:v>5.8401855398611175</c:v>
                </c:pt>
                <c:pt idx="138">
                  <c:v>5.8615917497862364</c:v>
                </c:pt>
                <c:pt idx="139">
                  <c:v>5.8828112260827359</c:v>
                </c:pt>
                <c:pt idx="140">
                  <c:v>5.903845597691384</c:v>
                </c:pt>
                <c:pt idx="141">
                  <c:v>5.9246964793431482</c:v>
                </c:pt>
                <c:pt idx="142">
                  <c:v>5.9453654716831501</c:v>
                </c:pt>
                <c:pt idx="143">
                  <c:v>5.965854161393537</c:v>
                </c:pt>
                <c:pt idx="144">
                  <c:v>5.9861641213152943</c:v>
                </c:pt>
                <c:pt idx="145">
                  <c:v>6.0062969105689819</c:v>
                </c:pt>
                <c:pt idx="146">
                  <c:v>6.0262540746744193</c:v>
                </c:pt>
                <c:pt idx="147">
                  <c:v>6.0460371456693327</c:v>
                </c:pt>
                <c:pt idx="148">
                  <c:v>6.0656476422269687</c:v>
                </c:pt>
                <c:pt idx="149">
                  <c:v>6.0850870697726638</c:v>
                </c:pt>
                <c:pt idx="150">
                  <c:v>6.1043569205994288</c:v>
                </c:pt>
                <c:pt idx="151">
                  <c:v>6.1234586739824861</c:v>
                </c:pt>
                <c:pt idx="152">
                  <c:v>6.1423937962928479</c:v>
                </c:pt>
                <c:pt idx="153">
                  <c:v>6.1611637411098679</c:v>
                </c:pt>
                <c:pt idx="154">
                  <c:v>6.1797699493328357</c:v>
                </c:pt>
                <c:pt idx="155">
                  <c:v>6.1982138492915926</c:v>
                </c:pt>
                <c:pt idx="156">
                  <c:v>6.2164968568561685</c:v>
                </c:pt>
                <c:pt idx="157">
                  <c:v>6.2346203755454805</c:v>
                </c:pt>
                <c:pt idx="158">
                  <c:v>6.2525857966350751</c:v>
                </c:pt>
                <c:pt idx="159">
                  <c:v>6.2703944992639302</c:v>
                </c:pt>
                <c:pt idx="160">
                  <c:v>6.2880478505403259</c:v>
                </c:pt>
                <c:pt idx="161">
                  <c:v>6.3055472056467936</c:v>
                </c:pt>
                <c:pt idx="162">
                  <c:v>6.3228939079441497</c:v>
                </c:pt>
                <c:pt idx="163">
                  <c:v>6.3400892890746157</c:v>
                </c:pt>
                <c:pt idx="164">
                  <c:v>6.3571346690640471</c:v>
                </c:pt>
                <c:pt idx="165">
                  <c:v>6.3740313564232665</c:v>
                </c:pt>
                <c:pt idx="166">
                  <c:v>6.3907806482485139</c:v>
                </c:pt>
                <c:pt idx="167">
                  <c:v>6.4073838303210193</c:v>
                </c:pt>
                <c:pt idx="168">
                  <c:v>6.4238421772057031</c:v>
                </c:pt>
                <c:pt idx="169">
                  <c:v>6.4401569523490281</c:v>
                </c:pt>
                <c:pt idx="170">
                  <c:v>6.4563294081759821</c:v>
                </c:pt>
                <c:pt idx="171">
                  <c:v>6.4723607861862273</c:v>
                </c:pt>
                <c:pt idx="172">
                  <c:v>6.4882523170494029</c:v>
                </c:pt>
                <c:pt idx="173">
                  <c:v>6.5040052206995966</c:v>
                </c:pt>
                <c:pt idx="174">
                  <c:v>6.5196207064290013</c:v>
                </c:pt>
                <c:pt idx="175">
                  <c:v>6.5350999729807411</c:v>
                </c:pt>
                <c:pt idx="176">
                  <c:v>6.5504442086408998</c:v>
                </c:pt>
                <c:pt idx="177">
                  <c:v>6.5656545913297375</c:v>
                </c:pt>
                <c:pt idx="178">
                  <c:v>6.5807322886921149</c:v>
                </c:pt>
                <c:pt idx="179">
                  <c:v>6.5956784581871331</c:v>
                </c:pt>
                <c:pt idx="180">
                  <c:v>6.610494247176983</c:v>
                </c:pt>
                <c:pt idx="181">
                  <c:v>6.6251807930150282</c:v>
                </c:pt>
                <c:pt idx="182">
                  <c:v>6.6397392231331116</c:v>
                </c:pt>
                <c:pt idx="183">
                  <c:v>6.6541706551281044</c:v>
                </c:pt>
                <c:pt idx="184">
                  <c:v>6.6684761968477044</c:v>
                </c:pt>
                <c:pt idx="185">
                  <c:v>6.6826569464754755</c:v>
                </c:pt>
                <c:pt idx="186">
                  <c:v>6.6967139926151553</c:v>
                </c:pt>
                <c:pt idx="187">
                  <c:v>6.7106484143742247</c:v>
                </c:pt>
                <c:pt idx="188">
                  <c:v>6.7244612814467377</c:v>
                </c:pt>
                <c:pt idx="189">
                  <c:v>6.7381536541954485</c:v>
                </c:pt>
                <c:pt idx="190">
                  <c:v>6.751726583733209</c:v>
                </c:pt>
                <c:pt idx="191">
                  <c:v>6.7651811120036509</c:v>
                </c:pt>
                <c:pt idx="192">
                  <c:v>6.7785182718611843</c:v>
                </c:pt>
                <c:pt idx="193">
                  <c:v>6.7917390871502779</c:v>
                </c:pt>
                <c:pt idx="194">
                  <c:v>6.8048445727840576</c:v>
                </c:pt>
                <c:pt idx="195">
                  <c:v>6.8178357348222187</c:v>
                </c:pt>
                <c:pt idx="196">
                  <c:v>6.8307135705482551</c:v>
                </c:pt>
                <c:pt idx="197">
                  <c:v>6.8434790685460207</c:v>
                </c:pt>
                <c:pt idx="198">
                  <c:v>6.8561332087756153</c:v>
                </c:pt>
                <c:pt idx="199">
                  <c:v>6.8686769626486148</c:v>
                </c:pt>
                <c:pt idx="200">
                  <c:v>6.881111293102645</c:v>
                </c:pt>
                <c:pt idx="201">
                  <c:v>6.8934371546752971</c:v>
                </c:pt>
                <c:pt idx="202">
                  <c:v>6.9056554935774059</c:v>
                </c:pt>
                <c:pt idx="203">
                  <c:v>6.9177672477656929</c:v>
                </c:pt>
                <c:pt idx="204">
                  <c:v>6.9297733470147618</c:v>
                </c:pt>
                <c:pt idx="205">
                  <c:v>6.9416747129884779</c:v>
                </c:pt>
                <c:pt idx="206">
                  <c:v>6.9534722593107201</c:v>
                </c:pt>
                <c:pt idx="207">
                  <c:v>6.9651668916355165</c:v>
                </c:pt>
                <c:pt idx="208">
                  <c:v>6.9767595077165687</c:v>
                </c:pt>
                <c:pt idx="209">
                  <c:v>6.9882509974761664</c:v>
                </c:pt>
                <c:pt idx="210">
                  <c:v>6.9996422430735068</c:v>
                </c:pt>
                <c:pt idx="211">
                  <c:v>7.0109341189724121</c:v>
                </c:pt>
                <c:pt idx="212">
                  <c:v>7.0221274920084618</c:v>
                </c:pt>
                <c:pt idx="213">
                  <c:v>7.0332232214555326</c:v>
                </c:pt>
                <c:pt idx="214">
                  <c:v>7.044222159091766</c:v>
                </c:pt>
                <c:pt idx="215">
                  <c:v>7.0551251492649518</c:v>
                </c:pt>
                <c:pt idx="216">
                  <c:v>7.0659330289573496</c:v>
                </c:pt>
                <c:pt idx="217">
                  <c:v>7.0766466278499367</c:v>
                </c:pt>
                <c:pt idx="218">
                  <c:v>7.0872667683861037</c:v>
                </c:pt>
                <c:pt idx="219">
                  <c:v>7.0977942658347883</c:v>
                </c:pt>
                <c:pt idx="220">
                  <c:v>7.1082299283530599</c:v>
                </c:pt>
                <c:pt idx="221">
                  <c:v>7.1185745570481611</c:v>
                </c:pt>
                <c:pt idx="222">
                  <c:v>7.1288289460390022</c:v>
                </c:pt>
                <c:pt idx="223">
                  <c:v>7.1389938825171271</c:v>
                </c:pt>
                <c:pt idx="224">
                  <c:v>7.1490701468071398</c:v>
                </c:pt>
                <c:pt idx="225">
                  <c:v>7.1590585124266095</c:v>
                </c:pt>
                <c:pt idx="226">
                  <c:v>7.1689597461454468</c:v>
                </c:pt>
                <c:pt idx="227">
                  <c:v>7.1787746080447699</c:v>
                </c:pt>
                <c:pt idx="228">
                  <c:v>7.1885038515752528</c:v>
                </c:pt>
                <c:pt idx="229">
                  <c:v>7.1981482236149619</c:v>
                </c:pt>
                <c:pt idx="230">
                  <c:v>7.2077084645266911</c:v>
                </c:pt>
                <c:pt idx="231">
                  <c:v>7.2171853082148054</c:v>
                </c:pt>
                <c:pt idx="232">
                  <c:v>7.2265794821815641</c:v>
                </c:pt>
                <c:pt idx="233">
                  <c:v>7.2358917075829865</c:v>
                </c:pt>
                <c:pt idx="234">
                  <c:v>7.2451226992841962</c:v>
                </c:pt>
                <c:pt idx="235">
                  <c:v>7.2542731659143103</c:v>
                </c:pt>
                <c:pt idx="236">
                  <c:v>7.2633438099208307</c:v>
                </c:pt>
                <c:pt idx="237">
                  <c:v>7.2723353276235754</c:v>
                </c:pt>
                <c:pt idx="238">
                  <c:v>7.2812484092681222</c:v>
                </c:pt>
                <c:pt idx="239">
                  <c:v>7.2900837390788116</c:v>
                </c:pt>
                <c:pt idx="240">
                  <c:v>7.2988419953112542</c:v>
                </c:pt>
                <c:pt idx="241">
                  <c:v>7.3075238503044133</c:v>
                </c:pt>
                <c:pt idx="242">
                  <c:v>7.3161299705322076</c:v>
                </c:pt>
                <c:pt idx="243">
                  <c:v>7.3246610166546784</c:v>
                </c:pt>
                <c:pt idx="244">
                  <c:v>7.3331176435687091</c:v>
                </c:pt>
                <c:pt idx="245">
                  <c:v>7.3415005004582907</c:v>
                </c:pt>
                <c:pt idx="246">
                  <c:v>7.3498102308443629</c:v>
                </c:pt>
                <c:pt idx="247">
                  <c:v>7.3580474726342171</c:v>
                </c:pt>
                <c:pt idx="248">
                  <c:v>7.36621285817046</c:v>
                </c:pt>
                <c:pt idx="249">
                  <c:v>7.3743070142795597</c:v>
                </c:pt>
                <c:pt idx="250">
                  <c:v>7.3823305623199662</c:v>
                </c:pt>
                <c:pt idx="251">
                  <c:v>7.3902841182298076</c:v>
                </c:pt>
                <c:pt idx="252">
                  <c:v>7.3981682925741747</c:v>
                </c:pt>
                <c:pt idx="253">
                  <c:v>7.4059836905919916</c:v>
                </c:pt>
                <c:pt idx="254">
                  <c:v>7.4137309122424808</c:v>
                </c:pt>
                <c:pt idx="255">
                  <c:v>7.4214105522512144</c:v>
                </c:pt>
                <c:pt idx="256">
                  <c:v>7.429023200155771</c:v>
                </c:pt>
                <c:pt idx="257">
                  <c:v>7.4365694403509961</c:v>
                </c:pt>
                <c:pt idx="258">
                  <c:v>7.4440498521338556</c:v>
                </c:pt>
                <c:pt idx="259">
                  <c:v>7.4514650097479187</c:v>
                </c:pt>
                <c:pt idx="260">
                  <c:v>7.4588154824274282</c:v>
                </c:pt>
                <c:pt idx="261">
                  <c:v>7.4661018344410026</c:v>
                </c:pt>
                <c:pt idx="262">
                  <c:v>7.4733246251349588</c:v>
                </c:pt>
                <c:pt idx="263">
                  <c:v>7.480484408976241</c:v>
                </c:pt>
                <c:pt idx="264">
                  <c:v>7.4875817355949943</c:v>
                </c:pt>
                <c:pt idx="265">
                  <c:v>7.49461714982675</c:v>
                </c:pt>
                <c:pt idx="266">
                  <c:v>7.5015911917542573</c:v>
                </c:pt>
                <c:pt idx="267">
                  <c:v>7.5085043967489398</c:v>
                </c:pt>
                <c:pt idx="268">
                  <c:v>7.5153572955119916</c:v>
                </c:pt>
                <c:pt idx="269">
                  <c:v>7.5221504141151252</c:v>
                </c:pt>
                <c:pt idx="270">
                  <c:v>7.528884274040947</c:v>
                </c:pt>
                <c:pt idx="271">
                  <c:v>7.5355593922229964</c:v>
                </c:pt>
                <c:pt idx="272">
                  <c:v>7.5421762810854256</c:v>
                </c:pt>
                <c:pt idx="273">
                  <c:v>7.5487354485823372</c:v>
                </c:pt>
                <c:pt idx="274">
                  <c:v>7.5552373982367751</c:v>
                </c:pt>
                <c:pt idx="275">
                  <c:v>7.5616826291793862</c:v>
                </c:pt>
                <c:pt idx="276">
                  <c:v>7.5680716361867262</c:v>
                </c:pt>
                <c:pt idx="277">
                  <c:v>7.5744049097192514</c:v>
                </c:pt>
                <c:pt idx="278">
                  <c:v>7.5806829359589631</c:v>
                </c:pt>
                <c:pt idx="279">
                  <c:v>7.5869061968467317</c:v>
                </c:pt>
                <c:pt idx="280">
                  <c:v>7.5930751701192962</c:v>
                </c:pt>
                <c:pt idx="281">
                  <c:v>7.5991903293459311</c:v>
                </c:pt>
                <c:pt idx="282">
                  <c:v>7.6052521439648118</c:v>
                </c:pt>
                <c:pt idx="283">
                  <c:v>7.6112610793190427</c:v>
                </c:pt>
                <c:pt idx="284">
                  <c:v>7.617217596692381</c:v>
                </c:pt>
                <c:pt idx="285">
                  <c:v>7.6231221533446503</c:v>
                </c:pt>
                <c:pt idx="286">
                  <c:v>7.6289752025468411</c:v>
                </c:pt>
                <c:pt idx="287">
                  <c:v>7.6347771936159106</c:v>
                </c:pt>
                <c:pt idx="288">
                  <c:v>7.6405285719492664</c:v>
                </c:pt>
                <c:pt idx="289">
                  <c:v>7.6462297790589684</c:v>
                </c:pt>
                <c:pt idx="290">
                  <c:v>7.6518812526056132</c:v>
                </c:pt>
                <c:pt idx="291">
                  <c:v>7.6574834264319396</c:v>
                </c:pt>
                <c:pt idx="292">
                  <c:v>7.6630367305961249</c:v>
                </c:pt>
                <c:pt idx="293">
                  <c:v>7.6685415914048063</c:v>
                </c:pt>
                <c:pt idx="294">
                  <c:v>7.6739984314458018</c:v>
                </c:pt>
                <c:pt idx="295">
                  <c:v>7.6794076696205531</c:v>
                </c:pt>
                <c:pt idx="296">
                  <c:v>7.6847697211762824</c:v>
                </c:pt>
                <c:pt idx="297">
                  <c:v>7.6900849977378698</c:v>
                </c:pt>
                <c:pt idx="298">
                  <c:v>7.6953539073394523</c:v>
                </c:pt>
                <c:pt idx="299">
                  <c:v>7.7005768544557451</c:v>
                </c:pt>
                <c:pt idx="300">
                  <c:v>7.7057542400330963</c:v>
                </c:pt>
                <c:pt idx="301">
                  <c:v>7.7108864615202606</c:v>
                </c:pt>
                <c:pt idx="302">
                  <c:v>7.7159739128989129</c:v>
                </c:pt>
                <c:pt idx="303">
                  <c:v>7.7210169847138923</c:v>
                </c:pt>
                <c:pt idx="304">
                  <c:v>7.7260160641031845</c:v>
                </c:pt>
                <c:pt idx="305">
                  <c:v>7.7309715348276349</c:v>
                </c:pt>
                <c:pt idx="306">
                  <c:v>7.735883777300419</c:v>
                </c:pt>
                <c:pt idx="307">
                  <c:v>7.7407531686162336</c:v>
                </c:pt>
                <c:pt idx="308">
                  <c:v>7.745580082580255</c:v>
                </c:pt>
                <c:pt idx="309">
                  <c:v>7.7503648897368258</c:v>
                </c:pt>
                <c:pt idx="310">
                  <c:v>7.75510795739791</c:v>
                </c:pt>
                <c:pt idx="311">
                  <c:v>7.7598096496712801</c:v>
                </c:pt>
                <c:pt idx="312">
                  <c:v>7.7644703274884739</c:v>
                </c:pt>
                <c:pt idx="313">
                  <c:v>7.7690903486325027</c:v>
                </c:pt>
                <c:pt idx="314">
                  <c:v>7.7736700677653134</c:v>
                </c:pt>
                <c:pt idx="315">
                  <c:v>7.7782098364550185</c:v>
                </c:pt>
                <c:pt idx="316">
                  <c:v>7.7827100032028822</c:v>
                </c:pt>
                <c:pt idx="317">
                  <c:v>7.7871709134700717</c:v>
                </c:pt>
                <c:pt idx="318">
                  <c:v>7.7915929097041818</c:v>
                </c:pt>
                <c:pt idx="319">
                  <c:v>7.7959763313655186</c:v>
                </c:pt>
                <c:pt idx="320">
                  <c:v>7.8003215149531639</c:v>
                </c:pt>
                <c:pt idx="321">
                  <c:v>7.8046287940308012</c:v>
                </c:pt>
                <c:pt idx="322">
                  <c:v>7.8088984992523258</c:v>
                </c:pt>
                <c:pt idx="323">
                  <c:v>7.8131309583872266</c:v>
                </c:pt>
                <c:pt idx="324">
                  <c:v>7.8173264963457481</c:v>
                </c:pt>
                <c:pt idx="325">
                  <c:v>7.8214854352038348</c:v>
                </c:pt>
                <c:pt idx="326">
                  <c:v>7.8256080942278494</c:v>
                </c:pt>
                <c:pt idx="327">
                  <c:v>7.8296947898990901</c:v>
                </c:pt>
                <c:pt idx="328">
                  <c:v>7.8337458359380774</c:v>
                </c:pt>
                <c:pt idx="329">
                  <c:v>7.8377615433286447</c:v>
                </c:pt>
                <c:pt idx="330">
                  <c:v>7.8417422203418043</c:v>
                </c:pt>
                <c:pt idx="331">
                  <c:v>7.845688172559421</c:v>
                </c:pt>
                <c:pt idx="332">
                  <c:v>7.8495997028976605</c:v>
                </c:pt>
                <c:pt idx="333">
                  <c:v>7.8534771116302498</c:v>
                </c:pt>
                <c:pt idx="334">
                  <c:v>7.8573206964115281</c:v>
                </c:pt>
                <c:pt idx="335">
                  <c:v>7.8611307522992933</c:v>
                </c:pt>
                <c:pt idx="336">
                  <c:v>7.8649075717774517</c:v>
                </c:pt>
                <c:pt idx="337">
                  <c:v>7.8686514447784788</c:v>
                </c:pt>
                <c:pt idx="338">
                  <c:v>7.8723626587056659</c:v>
                </c:pt>
                <c:pt idx="339">
                  <c:v>7.8760414984551899</c:v>
                </c:pt>
                <c:pt idx="340">
                  <c:v>7.8796882464379809</c:v>
                </c:pt>
                <c:pt idx="341">
                  <c:v>7.8833031826014048</c:v>
                </c:pt>
                <c:pt idx="342">
                  <c:v>7.8868865844507496</c:v>
                </c:pt>
                <c:pt idx="343">
                  <c:v>7.8904387270705314</c:v>
                </c:pt>
                <c:pt idx="344">
                  <c:v>7.8939598831456088</c:v>
                </c:pt>
                <c:pt idx="345">
                  <c:v>7.8974503229821229</c:v>
                </c:pt>
                <c:pt idx="346">
                  <c:v>7.900910314528236</c:v>
                </c:pt>
                <c:pt idx="347">
                  <c:v>7.9043401233947144</c:v>
                </c:pt>
                <c:pt idx="348">
                  <c:v>7.9077400128753057</c:v>
                </c:pt>
                <c:pt idx="349">
                  <c:v>7.9111102439669612</c:v>
                </c:pt>
                <c:pt idx="350">
                  <c:v>7.9144510753898638</c:v>
                </c:pt>
                <c:pt idx="351">
                  <c:v>7.9177627636072963</c:v>
                </c:pt>
                <c:pt idx="352">
                  <c:v>7.9210455628453218</c:v>
                </c:pt>
                <c:pt idx="353">
                  <c:v>7.9242997251123057</c:v>
                </c:pt>
                <c:pt idx="354">
                  <c:v>7.9275255002182572</c:v>
                </c:pt>
                <c:pt idx="355">
                  <c:v>7.9307231357940093</c:v>
                </c:pt>
                <c:pt idx="356">
                  <c:v>7.9338928773102273</c:v>
                </c:pt>
                <c:pt idx="357">
                  <c:v>7.9370349680962509</c:v>
                </c:pt>
                <c:pt idx="358">
                  <c:v>7.9401496493587773</c:v>
                </c:pt>
                <c:pt idx="359">
                  <c:v>7.9432371602003764</c:v>
                </c:pt>
                <c:pt idx="360">
                  <c:v>7.9462977376378428</c:v>
                </c:pt>
                <c:pt idx="361">
                  <c:v>7.9493316166203938</c:v>
                </c:pt>
                <c:pt idx="362">
                  <c:v>7.9523390300477086</c:v>
                </c:pt>
                <c:pt idx="363">
                  <c:v>7.955320208787799</c:v>
                </c:pt>
                <c:pt idx="364">
                  <c:v>7.9582753816947385</c:v>
                </c:pt>
                <c:pt idx="365">
                  <c:v>7.9612047756262294</c:v>
                </c:pt>
                <c:pt idx="366">
                  <c:v>7.9641086154610168</c:v>
                </c:pt>
                <c:pt idx="367">
                  <c:v>7.9669871241161516</c:v>
                </c:pt>
                <c:pt idx="368">
                  <c:v>7.9698405225641062</c:v>
                </c:pt>
                <c:pt idx="369">
                  <c:v>7.9726690298497314</c:v>
                </c:pt>
                <c:pt idx="370">
                  <c:v>7.975472863107079</c:v>
                </c:pt>
                <c:pt idx="371">
                  <c:v>7.9782522375760649</c:v>
                </c:pt>
                <c:pt idx="372">
                  <c:v>7.9810073666189938</c:v>
                </c:pt>
                <c:pt idx="373">
                  <c:v>7.9837384617369409</c:v>
                </c:pt>
                <c:pt idx="374">
                  <c:v>7.9864457325859828</c:v>
                </c:pt>
                <c:pt idx="375">
                  <c:v>7.9891293869932971</c:v>
                </c:pt>
                <c:pt idx="376">
                  <c:v>7.9917896309731153</c:v>
                </c:pt>
                <c:pt idx="377">
                  <c:v>7.9944266687425358</c:v>
                </c:pt>
                <c:pt idx="378">
                  <c:v>7.9970407027371984</c:v>
                </c:pt>
                <c:pt idx="379">
                  <c:v>7.9996319336268353</c:v>
                </c:pt>
                <c:pt idx="380">
                  <c:v>8.0022005603306621</c:v>
                </c:pt>
                <c:pt idx="381">
                  <c:v>8.0047467800326597</c:v>
                </c:pt>
                <c:pt idx="382">
                  <c:v>8.0072707881967009</c:v>
                </c:pt>
                <c:pt idx="383">
                  <c:v>8.0097727785815671</c:v>
                </c:pt>
                <c:pt idx="384">
                  <c:v>8.0122529432558114</c:v>
                </c:pt>
                <c:pt idx="385">
                  <c:v>8.0147114726125093</c:v>
                </c:pt>
                <c:pt idx="386">
                  <c:v>8.0171485553838728</c:v>
                </c:pt>
                <c:pt idx="387">
                  <c:v>8.0195643786557387</c:v>
                </c:pt>
                <c:pt idx="388">
                  <c:v>8.0219591278819316</c:v>
                </c:pt>
                <c:pt idx="389">
                  <c:v>8.0243329868984983</c:v>
                </c:pt>
                <c:pt idx="390">
                  <c:v>8.0266861379378192</c:v>
                </c:pt>
                <c:pt idx="391">
                  <c:v>8.0290187616426092</c:v>
                </c:pt>
                <c:pt idx="392">
                  <c:v>8.0313310370797613</c:v>
                </c:pt>
                <c:pt idx="393">
                  <c:v>8.0336231417541182</c:v>
                </c:pt>
                <c:pt idx="394">
                  <c:v>8.0358952516220867</c:v>
                </c:pt>
                <c:pt idx="395">
                  <c:v>8.038147541105138</c:v>
                </c:pt>
                <c:pt idx="396">
                  <c:v>8.0403801831032169</c:v>
                </c:pt>
                <c:pt idx="397">
                  <c:v>8.0425933490079942</c:v>
                </c:pt>
                <c:pt idx="398">
                  <c:v>8.0447872087160377</c:v>
                </c:pt>
                <c:pt idx="399">
                  <c:v>8.0469619306418494</c:v>
                </c:pt>
                <c:pt idx="400">
                  <c:v>8.0491176817307934</c:v>
                </c:pt>
                <c:pt idx="401">
                  <c:v>8.0512546274719128</c:v>
                </c:pt>
                <c:pt idx="402">
                  <c:v>8.0533729319106353</c:v>
                </c:pt>
                <c:pt idx="403">
                  <c:v>8.0554727576613629</c:v>
                </c:pt>
                <c:pt idx="404">
                  <c:v>8.0575542659199577</c:v>
                </c:pt>
                <c:pt idx="405">
                  <c:v>8.059617616476114</c:v>
                </c:pt>
                <c:pt idx="406">
                  <c:v>8.0616629677256295</c:v>
                </c:pt>
                <c:pt idx="407">
                  <c:v>8.0636904766825594</c:v>
                </c:pt>
                <c:pt idx="408">
                  <c:v>8.0657002989912741</c:v>
                </c:pt>
                <c:pt idx="409">
                  <c:v>8.0676925889384048</c:v>
                </c:pt>
                <c:pt idx="410">
                  <c:v>8.0696674994646838</c:v>
                </c:pt>
                <c:pt idx="411">
                  <c:v>8.0716251821766942</c:v>
                </c:pt>
                <c:pt idx="412">
                  <c:v>8.0735657873585041</c:v>
                </c:pt>
                <c:pt idx="413">
                  <c:v>8.0754894639831978</c:v>
                </c:pt>
                <c:pt idx="414">
                  <c:v>8.0773963597243235</c:v>
                </c:pt>
                <c:pt idx="415">
                  <c:v>8.0792866209672187</c:v>
                </c:pt>
                <c:pt idx="416">
                  <c:v>8.0811603928202498</c:v>
                </c:pt>
                <c:pt idx="417">
                  <c:v>8.0830178191259598</c:v>
                </c:pt>
                <c:pt idx="418">
                  <c:v>8.0848590424721003</c:v>
                </c:pt>
                <c:pt idx="419">
                  <c:v>8.0866842042025819</c:v>
                </c:pt>
                <c:pt idx="420">
                  <c:v>8.088493444428325</c:v>
                </c:pt>
                <c:pt idx="421">
                  <c:v>8.0902869020380166</c:v>
                </c:pt>
                <c:pt idx="422">
                  <c:v>8.0920647147087656</c:v>
                </c:pt>
                <c:pt idx="423">
                  <c:v>8.0938270189166825</c:v>
                </c:pt>
                <c:pt idx="424">
                  <c:v>8.0955739499473474</c:v>
                </c:pt>
                <c:pt idx="425">
                  <c:v>8.0973056419061979</c:v>
                </c:pt>
                <c:pt idx="426">
                  <c:v>8.0990222277288275</c:v>
                </c:pt>
                <c:pt idx="427">
                  <c:v>8.1007238391911844</c:v>
                </c:pt>
                <c:pt idx="428">
                  <c:v>8.1024106069196904</c:v>
                </c:pt>
                <c:pt idx="429">
                  <c:v>8.1040826604012697</c:v>
                </c:pt>
                <c:pt idx="430">
                  <c:v>8.1057401279932915</c:v>
                </c:pt>
                <c:pt idx="431">
                  <c:v>8.1073831369334144</c:v>
                </c:pt>
                <c:pt idx="432">
                  <c:v>8.1090118133493601</c:v>
                </c:pt>
                <c:pt idx="433">
                  <c:v>8.1106262822686013</c:v>
                </c:pt>
                <c:pt idx="434">
                  <c:v>8.1122266676279491</c:v>
                </c:pt>
                <c:pt idx="435">
                  <c:v>8.1138130922830722</c:v>
                </c:pt>
                <c:pt idx="436">
                  <c:v>8.1153856780179279</c:v>
                </c:pt>
                <c:pt idx="437">
                  <c:v>8.1169445455541087</c:v>
                </c:pt>
                <c:pt idx="438">
                  <c:v>8.1184898145601174</c:v>
                </c:pt>
                <c:pt idx="439">
                  <c:v>8.1200216036605433</c:v>
                </c:pt>
                <c:pt idx="440">
                  <c:v>8.121540030445173</c:v>
                </c:pt>
                <c:pt idx="441">
                  <c:v>8.1230452114780203</c:v>
                </c:pt>
                <c:pt idx="442">
                  <c:v>8.1245372623062693</c:v>
                </c:pt>
                <c:pt idx="443">
                  <c:v>8.1260162974691461</c:v>
                </c:pt>
                <c:pt idx="444">
                  <c:v>8.1274824305067153</c:v>
                </c:pt>
                <c:pt idx="445">
                  <c:v>8.1289357739685926</c:v>
                </c:pt>
                <c:pt idx="446">
                  <c:v>8.1303764394225819</c:v>
                </c:pt>
                <c:pt idx="447">
                  <c:v>8.1318045374632462</c:v>
                </c:pt>
                <c:pt idx="448">
                  <c:v>8.1332201777203945</c:v>
                </c:pt>
                <c:pt idx="449">
                  <c:v>8.1346234688674954</c:v>
                </c:pt>
                <c:pt idx="450">
                  <c:v>8.1360145186300254</c:v>
                </c:pt>
                <c:pt idx="451">
                  <c:v>8.1373934337937346</c:v>
                </c:pt>
                <c:pt idx="452">
                  <c:v>8.1387603202128407</c:v>
                </c:pt>
                <c:pt idx="453">
                  <c:v>8.1401152828181633</c:v>
                </c:pt>
                <c:pt idx="454">
                  <c:v>8.1414584256251743</c:v>
                </c:pt>
                <c:pt idx="455">
                  <c:v>8.1427898517419841</c:v>
                </c:pt>
                <c:pt idx="456">
                  <c:v>8.1441096633772521</c:v>
                </c:pt>
                <c:pt idx="457">
                  <c:v>8.1454179618480396</c:v>
                </c:pt>
                <c:pt idx="458">
                  <c:v>8.146714847587587</c:v>
                </c:pt>
                <c:pt idx="459">
                  <c:v>8.1480004201530196</c:v>
                </c:pt>
                <c:pt idx="460">
                  <c:v>8.1492747782329893</c:v>
                </c:pt>
                <c:pt idx="461">
                  <c:v>8.1505380196552562</c:v>
                </c:pt>
                <c:pt idx="462">
                  <c:v>8.1517902413941972</c:v>
                </c:pt>
                <c:pt idx="463">
                  <c:v>8.1530315395782456</c:v>
                </c:pt>
                <c:pt idx="464">
                  <c:v>8.1542620094972769</c:v>
                </c:pt>
                <c:pt idx="465">
                  <c:v>8.1554817456099151</c:v>
                </c:pt>
                <c:pt idx="466">
                  <c:v>8.1566908415507999</c:v>
                </c:pt>
                <c:pt idx="467">
                  <c:v>8.1578893901377523</c:v>
                </c:pt>
                <c:pt idx="468">
                  <c:v>8.159077483378919</c:v>
                </c:pt>
                <c:pt idx="469">
                  <c:v>8.1602552124798287</c:v>
                </c:pt>
                <c:pt idx="470">
                  <c:v>8.1614226678503883</c:v>
                </c:pt>
                <c:pt idx="471">
                  <c:v>8.1625799391118363</c:v>
                </c:pt>
                <c:pt idx="472">
                  <c:v>8.1637271151036064</c:v>
                </c:pt>
                <c:pt idx="473">
                  <c:v>8.1648642838901626</c:v>
                </c:pt>
                <c:pt idx="474">
                  <c:v>8.1659915327677464</c:v>
                </c:pt>
                <c:pt idx="475">
                  <c:v>8.167108948271089</c:v>
                </c:pt>
                <c:pt idx="476">
                  <c:v>8.1682166161800502</c:v>
                </c:pt>
                <c:pt idx="477">
                  <c:v>8.1693146215262011</c:v>
                </c:pt>
                <c:pt idx="478">
                  <c:v>8.1704030485993524</c:v>
                </c:pt>
                <c:pt idx="479">
                  <c:v>8.1714819809540273</c:v>
                </c:pt>
                <c:pt idx="480">
                  <c:v>8.1725515014158781</c:v>
                </c:pt>
                <c:pt idx="481">
                  <c:v>8.173611692088036</c:v>
                </c:pt>
                <c:pt idx="482">
                  <c:v>8.1746626343574214</c:v>
                </c:pt>
                <c:pt idx="483">
                  <c:v>8.1757044089009856</c:v>
                </c:pt>
                <c:pt idx="484">
                  <c:v>8.1767370956919123</c:v>
                </c:pt>
                <c:pt idx="485">
                  <c:v>8.1777607740057476</c:v>
                </c:pt>
                <c:pt idx="486">
                  <c:v>8.1787755224264931</c:v>
                </c:pt>
                <c:pt idx="487">
                  <c:v>8.1797814188526363</c:v>
                </c:pt>
                <c:pt idx="488">
                  <c:v>8.1807785405031268</c:v>
                </c:pt>
                <c:pt idx="489">
                  <c:v>8.181766963923307</c:v>
                </c:pt>
                <c:pt idx="490">
                  <c:v>8.1827467649907923</c:v>
                </c:pt>
                <c:pt idx="491">
                  <c:v>8.1837180189212884</c:v>
                </c:pt>
                <c:pt idx="492">
                  <c:v>8.1846808002743696</c:v>
                </c:pt>
                <c:pt idx="493">
                  <c:v>8.1856351829591993</c:v>
                </c:pt>
                <c:pt idx="494">
                  <c:v>8.1865812402402138</c:v>
                </c:pt>
                <c:pt idx="495">
                  <c:v>8.1875190447427322</c:v>
                </c:pt>
                <c:pt idx="496">
                  <c:v>8.1884486684585376</c:v>
                </c:pt>
                <c:pt idx="497">
                  <c:v>8.1893701827514107</c:v>
                </c:pt>
                <c:pt idx="498">
                  <c:v>8.1902836583625938</c:v>
                </c:pt>
                <c:pt idx="499">
                  <c:v>8.1911891654162368</c:v>
                </c:pt>
                <c:pt idx="500">
                  <c:v>8.1920867734247675</c:v>
                </c:pt>
                <c:pt idx="501">
                  <c:v>8.1929765512942367</c:v>
                </c:pt>
                <c:pt idx="502">
                  <c:v>8.1938585673296007</c:v>
                </c:pt>
                <c:pt idx="503">
                  <c:v>8.1947328892399725</c:v>
                </c:pt>
                <c:pt idx="504">
                  <c:v>8.1955995841438138</c:v>
                </c:pt>
                <c:pt idx="505">
                  <c:v>8.1964587185740889</c:v>
                </c:pt>
                <c:pt idx="506">
                  <c:v>8.1973103584833709</c:v>
                </c:pt>
                <c:pt idx="507">
                  <c:v>8.19815456924891</c:v>
                </c:pt>
                <c:pt idx="508">
                  <c:v>8.1989914156776464</c:v>
                </c:pt>
                <c:pt idx="509">
                  <c:v>8.1998209620111862</c:v>
                </c:pt>
                <c:pt idx="510">
                  <c:v>8.2006432719307369</c:v>
                </c:pt>
                <c:pt idx="511">
                  <c:v>8.2014584085619919</c:v>
                </c:pt>
                <c:pt idx="512">
                  <c:v>8.2022664344799754</c:v>
                </c:pt>
                <c:pt idx="513">
                  <c:v>8.2030674117138513</c:v>
                </c:pt>
                <c:pt idx="514">
                  <c:v>8.2038614017516842</c:v>
                </c:pt>
                <c:pt idx="515">
                  <c:v>8.2046484655451533</c:v>
                </c:pt>
                <c:pt idx="516">
                  <c:v>8.2054286635142351</c:v>
                </c:pt>
                <c:pt idx="517">
                  <c:v>8.2062020555518469</c:v>
                </c:pt>
                <c:pt idx="518">
                  <c:v>8.2069687010284351</c:v>
                </c:pt>
                <c:pt idx="519">
                  <c:v>8.2077286587965403</c:v>
                </c:pt>
                <c:pt idx="520">
                  <c:v>8.2084819871953112</c:v>
                </c:pt>
                <c:pt idx="521">
                  <c:v>8.209228744054986</c:v>
                </c:pt>
                <c:pt idx="522">
                  <c:v>8.2099689867013268</c:v>
                </c:pt>
                <c:pt idx="523">
                  <c:v>8.2107027719600278</c:v>
                </c:pt>
                <c:pt idx="524">
                  <c:v>8.2114301561610681</c:v>
                </c:pt>
                <c:pt idx="525">
                  <c:v>8.2121511951430488</c:v>
                </c:pt>
                <c:pt idx="526">
                  <c:v>8.2128659442574641</c:v>
                </c:pt>
                <c:pt idx="527">
                  <c:v>8.2135744583729622</c:v>
                </c:pt>
                <c:pt idx="528">
                  <c:v>8.2142767918795556</c:v>
                </c:pt>
                <c:pt idx="529">
                  <c:v>8.2149729986927884</c:v>
                </c:pt>
                <c:pt idx="530">
                  <c:v>8.2156631322578875</c:v>
                </c:pt>
                <c:pt idx="531">
                  <c:v>8.2163472455538553</c:v>
                </c:pt>
                <c:pt idx="532">
                  <c:v>8.2170253910975379</c:v>
                </c:pt>
                <c:pt idx="533">
                  <c:v>8.2176976209476678</c:v>
                </c:pt>
                <c:pt idx="534">
                  <c:v>8.2183639867088409</c:v>
                </c:pt>
                <c:pt idx="535">
                  <c:v>8.2190245395354982</c:v>
                </c:pt>
                <c:pt idx="536">
                  <c:v>8.2196793301358344</c:v>
                </c:pt>
                <c:pt idx="537">
                  <c:v>8.2203284087757069</c:v>
                </c:pt>
                <c:pt idx="538">
                  <c:v>8.2209718252824846</c:v>
                </c:pt>
                <c:pt idx="539">
                  <c:v>8.2216096290488725</c:v>
                </c:pt>
                <c:pt idx="540">
                  <c:v>8.2222418690367078</c:v>
                </c:pt>
                <c:pt idx="541">
                  <c:v>8.2228685937807207</c:v>
                </c:pt>
                <c:pt idx="542">
                  <c:v>8.2234898513922499</c:v>
                </c:pt>
                <c:pt idx="543">
                  <c:v>8.2241056895629487</c:v>
                </c:pt>
                <c:pt idx="544">
                  <c:v>8.2247161555684372</c:v>
                </c:pt>
                <c:pt idx="545">
                  <c:v>8.2253212962719342</c:v>
                </c:pt>
                <c:pt idx="546">
                  <c:v>8.2259211581278535</c:v>
                </c:pt>
                <c:pt idx="547">
                  <c:v>8.2265157871853738</c:v>
                </c:pt>
                <c:pt idx="548">
                  <c:v>8.2271052290919719</c:v>
                </c:pt>
                <c:pt idx="549">
                  <c:v>8.2276895290969208</c:v>
                </c:pt>
                <c:pt idx="550">
                  <c:v>8.228268732054774</c:v>
                </c:pt>
                <c:pt idx="551">
                  <c:v>8.2288428824288022</c:v>
                </c:pt>
                <c:pt idx="552">
                  <c:v>8.2294120242944082</c:v>
                </c:pt>
                <c:pt idx="553">
                  <c:v>8.229976201342506</c:v>
                </c:pt>
                <c:pt idx="554">
                  <c:v>8.2305354568828886</c:v>
                </c:pt>
                <c:pt idx="555">
                  <c:v>8.2310898338475305</c:v>
                </c:pt>
                <c:pt idx="556">
                  <c:v>8.2316393747939056</c:v>
                </c:pt>
                <c:pt idx="557">
                  <c:v>8.2321841219082419</c:v>
                </c:pt>
                <c:pt idx="558">
                  <c:v>8.2327241170087611</c:v>
                </c:pt>
                <c:pt idx="559">
                  <c:v>8.2332594015488905</c:v>
                </c:pt>
                <c:pt idx="560">
                  <c:v>8.2337900166204463</c:v>
                </c:pt>
                <c:pt idx="561">
                  <c:v>8.2343160029567866</c:v>
                </c:pt>
                <c:pt idx="562">
                  <c:v>8.2348374009359393</c:v>
                </c:pt>
                <c:pt idx="563">
                  <c:v>8.2353542505836987</c:v>
                </c:pt>
                <c:pt idx="564">
                  <c:v>8.235866591576702</c:v>
                </c:pt>
                <c:pt idx="565">
                  <c:v>8.2363744632454736</c:v>
                </c:pt>
                <c:pt idx="566">
                  <c:v>8.2368779045774456</c:v>
                </c:pt>
                <c:pt idx="567">
                  <c:v>8.2373769542199486</c:v>
                </c:pt>
                <c:pt idx="568">
                  <c:v>8.2378716504831786</c:v>
                </c:pt>
                <c:pt idx="569">
                  <c:v>8.2383620313431383</c:v>
                </c:pt>
                <c:pt idx="570">
                  <c:v>8.2388481344445541</c:v>
                </c:pt>
                <c:pt idx="571">
                  <c:v>8.2393299971037663</c:v>
                </c:pt>
                <c:pt idx="572">
                  <c:v>8.239807656311589</c:v>
                </c:pt>
                <c:pt idx="573">
                  <c:v>8.2402811487361554</c:v>
                </c:pt>
                <c:pt idx="574">
                  <c:v>8.2407505107257268</c:v>
                </c:pt>
                <c:pt idx="575">
                  <c:v>8.2412157783114885</c:v>
                </c:pt>
                <c:pt idx="576">
                  <c:v>8.2416769872103153</c:v>
                </c:pt>
                <c:pt idx="577">
                  <c:v>8.2421341728275088</c:v>
                </c:pt>
                <c:pt idx="578">
                  <c:v>8.2425873702595194</c:v>
                </c:pt>
                <c:pt idx="579">
                  <c:v>8.2430366142966385</c:v>
                </c:pt>
                <c:pt idx="580">
                  <c:v>8.2434819394256689</c:v>
                </c:pt>
                <c:pt idx="581">
                  <c:v>8.2439233798325784</c:v>
                </c:pt>
                <c:pt idx="582">
                  <c:v>8.2443609694051148</c:v>
                </c:pt>
                <c:pt idx="583">
                  <c:v>8.2447947417354079</c:v>
                </c:pt>
                <c:pt idx="584">
                  <c:v>8.2452247301225619</c:v>
                </c:pt>
                <c:pt idx="585">
                  <c:v>8.2456509675751946</c:v>
                </c:pt>
                <c:pt idx="586">
                  <c:v>8.2460734868139767</c:v>
                </c:pt>
                <c:pt idx="587">
                  <c:v>8.246492320274152</c:v>
                </c:pt>
                <c:pt idx="588">
                  <c:v>8.2469075001080157</c:v>
                </c:pt>
                <c:pt idx="589">
                  <c:v>8.2473190581873901</c:v>
                </c:pt>
                <c:pt idx="590">
                  <c:v>8.247727026106066</c:v>
                </c:pt>
                <c:pt idx="591">
                  <c:v>8.2481314351822359</c:v>
                </c:pt>
                <c:pt idx="592">
                  <c:v>8.2485323164608868</c:v>
                </c:pt>
                <c:pt idx="593">
                  <c:v>8.2489297007161948</c:v>
                </c:pt>
                <c:pt idx="594">
                  <c:v>8.2493236184538787</c:v>
                </c:pt>
                <c:pt idx="595">
                  <c:v>8.2497140999135485</c:v>
                </c:pt>
                <c:pt idx="596">
                  <c:v>8.2501011750710216</c:v>
                </c:pt>
                <c:pt idx="597">
                  <c:v>8.2504848736406302</c:v>
                </c:pt>
                <c:pt idx="598">
                  <c:v>8.2508652250774919</c:v>
                </c:pt>
              </c:numCache>
            </c:numRef>
          </c:xVal>
          <c:yVal>
            <c:numRef>
              <c:f>'FROM SPLIT TIMES'!$N$3:$N$601</c:f>
              <c:numCache>
                <c:formatCode>0.00</c:formatCode>
                <c:ptCount val="599"/>
                <c:pt idx="0">
                  <c:v>1.0288005323073293</c:v>
                </c:pt>
                <c:pt idx="1">
                  <c:v>1.523102830812562</c:v>
                </c:pt>
                <c:pt idx="2">
                  <c:v>2.0043821852877484</c:v>
                </c:pt>
                <c:pt idx="3">
                  <c:v>2.4729133900914668</c:v>
                </c:pt>
                <c:pt idx="4">
                  <c:v>2.9289657862714105</c:v>
                </c:pt>
                <c:pt idx="5">
                  <c:v>3.3728033688698669</c:v>
                </c:pt>
                <c:pt idx="6">
                  <c:v>3.8046848920831109</c:v>
                </c:pt>
                <c:pt idx="7">
                  <c:v>4.2248639723188255</c:v>
                </c:pt>
                <c:pt idx="8">
                  <c:v>4.6335891891949821</c:v>
                </c:pt>
                <c:pt idx="9">
                  <c:v>5.0311041845223698</c:v>
                </c:pt>
                <c:pt idx="10">
                  <c:v>5.4176477593122838</c:v>
                </c:pt>
                <c:pt idx="11">
                  <c:v>5.7934539688499997</c:v>
                </c:pt>
                <c:pt idx="12">
                  <c:v>6.1587522158735561</c:v>
                </c:pt>
                <c:pt idx="13">
                  <c:v>6.5137673418968944</c:v>
                </c:pt>
                <c:pt idx="14">
                  <c:v>6.8587197167152478</c:v>
                </c:pt>
                <c:pt idx="15">
                  <c:v>7.1938253261300034</c:v>
                </c:pt>
                <c:pt idx="16">
                  <c:v>7.5192958579296034</c:v>
                </c:pt>
                <c:pt idx="17">
                  <c:v>7.8353387861619153</c:v>
                </c:pt>
                <c:pt idx="18">
                  <c:v>8.1421574537331836</c:v>
                </c:pt>
                <c:pt idx="19">
                  <c:v>8.4399511533675788</c:v>
                </c:pt>
                <c:pt idx="20">
                  <c:v>8.7289152069609113</c:v>
                </c:pt>
                <c:pt idx="21">
                  <c:v>9.0092410433610635</c:v>
                </c:pt>
                <c:pt idx="22">
                  <c:v>9.2811162746074061</c:v>
                </c:pt>
                <c:pt idx="23">
                  <c:v>9.5447247706603733</c:v>
                </c:pt>
                <c:pt idx="24">
                  <c:v>9.8002467326519831</c:v>
                </c:pt>
                <c:pt idx="25">
                  <c:v>10.047858764687389</c:v>
                </c:pt>
                <c:pt idx="26">
                  <c:v>10.287733944226822</c:v>
                </c:pt>
                <c:pt idx="27">
                  <c:v>10.520041891076762</c:v>
                </c:pt>
                <c:pt idx="28">
                  <c:v>10.744948835018562</c:v>
                </c:pt>
                <c:pt idx="29">
                  <c:v>10.96261768210208</c:v>
                </c:pt>
                <c:pt idx="30">
                  <c:v>11.173208079631399</c:v>
                </c:pt>
                <c:pt idx="31">
                  <c:v>11.376876479869075</c:v>
                </c:pt>
                <c:pt idx="32">
                  <c:v>11.573776202484847</c:v>
                </c:pt>
                <c:pt idx="33">
                  <c:v>11.764057495774109</c:v>
                </c:pt>
                <c:pt idx="34">
                  <c:v>11.947867596671086</c:v>
                </c:pt>
                <c:pt idx="35">
                  <c:v>12.125350789580963</c:v>
                </c:pt>
                <c:pt idx="36">
                  <c:v>12.296648464054748</c:v>
                </c:pt>
                <c:pt idx="37">
                  <c:v>12.461899171330291</c:v>
                </c:pt>
                <c:pt idx="38">
                  <c:v>12.621238679762197</c:v>
                </c:pt>
                <c:pt idx="39">
                  <c:v>12.774800029163016</c:v>
                </c:pt>
                <c:pt idx="40">
                  <c:v>12.922713584077583</c:v>
                </c:pt>
                <c:pt idx="41">
                  <c:v>13.065107086012006</c:v>
                </c:pt>
                <c:pt idx="42">
                  <c:v>13.202105704638162</c:v>
                </c:pt>
                <c:pt idx="43">
                  <c:v>13.333832087994425</c:v>
                </c:pt>
                <c:pt idx="44">
                  <c:v>13.460406411702605</c:v>
                </c:pt>
                <c:pt idx="45">
                  <c:v>13.581946427220844</c:v>
                </c:pt>
                <c:pt idx="46">
                  <c:v>13.698567509151882</c:v>
                </c:pt>
                <c:pt idx="47">
                  <c:v>13.810382701625393</c:v>
                </c:pt>
                <c:pt idx="48">
                  <c:v>13.917502763773111</c:v>
                </c:pt>
                <c:pt idx="49">
                  <c:v>14.020036214314722</c:v>
                </c:pt>
                <c:pt idx="50">
                  <c:v>14.118089375272362</c:v>
                </c:pt>
                <c:pt idx="51">
                  <c:v>14.211766414831086</c:v>
                </c:pt>
                <c:pt idx="52">
                  <c:v>14.301169389362334</c:v>
                </c:pt>
                <c:pt idx="53">
                  <c:v>14.386398284627072</c:v>
                </c:pt>
                <c:pt idx="54">
                  <c:v>14.467551056174964</c:v>
                </c:pt>
                <c:pt idx="55">
                  <c:v>14.54472366895558</c:v>
                </c:pt>
                <c:pt idx="56">
                  <c:v>14.618010136157274</c:v>
                </c:pt>
                <c:pt idx="57">
                  <c:v>14.687502557289132</c:v>
                </c:pt>
                <c:pt idx="58">
                  <c:v>14.753291155521001</c:v>
                </c:pt>
                <c:pt idx="59">
                  <c:v>14.815464314296328</c:v>
                </c:pt>
                <c:pt idx="60">
                  <c:v>14.874108613232249</c:v>
                </c:pt>
                <c:pt idx="61">
                  <c:v>14.929308863321056</c:v>
                </c:pt>
                <c:pt idx="62">
                  <c:v>14.981148141446869</c:v>
                </c:pt>
                <c:pt idx="63">
                  <c:v>15.029707824231123</c:v>
                </c:pt>
                <c:pt idx="64">
                  <c:v>15.075067621220056</c:v>
                </c:pt>
                <c:pt idx="65">
                  <c:v>15.117305607427364</c:v>
                </c:pt>
                <c:pt idx="66">
                  <c:v>15.156498255244607</c:v>
                </c:pt>
                <c:pt idx="67">
                  <c:v>15.192720465731952</c:v>
                </c:pt>
                <c:pt idx="68">
                  <c:v>15.226045599301511</c:v>
                </c:pt>
                <c:pt idx="69">
                  <c:v>15.25654550580513</c:v>
                </c:pt>
                <c:pt idx="70">
                  <c:v>15.28429055403854</c:v>
                </c:pt>
                <c:pt idx="71">
                  <c:v>15.309349660673249</c:v>
                </c:pt>
                <c:pt idx="72">
                  <c:v>15.331790318627487</c:v>
                </c:pt>
                <c:pt idx="73">
                  <c:v>15.35167862488726</c:v>
                </c:pt>
                <c:pt idx="74">
                  <c:v>15.36907930778831</c:v>
                </c:pt>
                <c:pt idx="75">
                  <c:v>15.384055753769616</c:v>
                </c:pt>
                <c:pt idx="76">
                  <c:v>15.396670033608748</c:v>
                </c:pt>
                <c:pt idx="77">
                  <c:v>15.406982928149354</c:v>
                </c:pt>
                <c:pt idx="78">
                  <c:v>15.415053953530636</c:v>
                </c:pt>
                <c:pt idx="79">
                  <c:v>15.420941385928696</c:v>
                </c:pt>
                <c:pt idx="80">
                  <c:v>15.424702285819235</c:v>
                </c:pt>
                <c:pt idx="81">
                  <c:v>15.426392521771028</c:v>
                </c:pt>
                <c:pt idx="82">
                  <c:v>15.426066793779379</c:v>
                </c:pt>
                <c:pt idx="83">
                  <c:v>15.423778656148508</c:v>
                </c:pt>
                <c:pt idx="84">
                  <c:v>15.419580539931724</c:v>
                </c:pt>
                <c:pt idx="85">
                  <c:v>15.413523774938094</c:v>
                </c:pt>
                <c:pt idx="86">
                  <c:v>15.405658611313941</c:v>
                </c:pt>
                <c:pt idx="87">
                  <c:v>15.3960342407076</c:v>
                </c:pt>
                <c:pt idx="88">
                  <c:v>15.384698817025543</c:v>
                </c:pt>
                <c:pt idx="89">
                  <c:v>15.371699476787779</c:v>
                </c:pt>
                <c:pt idx="90">
                  <c:v>15.357082359090427</c:v>
                </c:pt>
                <c:pt idx="91">
                  <c:v>15.340892625183102</c:v>
                </c:pt>
                <c:pt idx="92">
                  <c:v>15.323174477668553</c:v>
                </c:pt>
                <c:pt idx="93">
                  <c:v>15.303971179332018</c:v>
                </c:pt>
                <c:pt idx="94">
                  <c:v>15.283325071607432</c:v>
                </c:pt>
                <c:pt idx="95">
                  <c:v>15.261277592687524</c:v>
                </c:pt>
                <c:pt idx="96">
                  <c:v>15.237869295284851</c:v>
                </c:pt>
                <c:pt idx="97">
                  <c:v>15.213139864050412</c:v>
                </c:pt>
                <c:pt idx="98">
                  <c:v>15.18712813265658</c:v>
                </c:pt>
                <c:pt idx="99">
                  <c:v>15.159872100550849</c:v>
                </c:pt>
                <c:pt idx="100">
                  <c:v>15.131408949386799</c:v>
                </c:pt>
                <c:pt idx="101">
                  <c:v>15.101775059138506</c:v>
                </c:pt>
                <c:pt idx="102">
                  <c:v>15.071006023904523</c:v>
                </c:pt>
                <c:pt idx="103">
                  <c:v>15.0391366674076</c:v>
                </c:pt>
                <c:pt idx="104">
                  <c:v>15.006201058195767</c:v>
                </c:pt>
                <c:pt idx="105">
                  <c:v>14.972232524550828</c:v>
                </c:pt>
                <c:pt idx="106">
                  <c:v>14.937263669109781</c:v>
                </c:pt>
                <c:pt idx="107">
                  <c:v>14.901326383204745</c:v>
                </c:pt>
                <c:pt idx="108">
                  <c:v>14.864451860926861</c:v>
                </c:pt>
                <c:pt idx="109">
                  <c:v>14.826670612919498</c:v>
                </c:pt>
                <c:pt idx="110">
                  <c:v>14.788012479905973</c:v>
                </c:pt>
                <c:pt idx="111">
                  <c:v>14.748506645956923</c:v>
                </c:pt>
                <c:pt idx="112">
                  <c:v>14.708181651502382</c:v>
                </c:pt>
                <c:pt idx="113">
                  <c:v>14.667065406093478</c:v>
                </c:pt>
                <c:pt idx="114">
                  <c:v>14.625185200918509</c:v>
                </c:pt>
                <c:pt idx="115">
                  <c:v>14.582567721078261</c:v>
                </c:pt>
                <c:pt idx="116">
                  <c:v>14.53923905762513</c:v>
                </c:pt>
                <c:pt idx="117">
                  <c:v>14.49522471937059</c:v>
                </c:pt>
                <c:pt idx="118">
                  <c:v>14.450549644465536</c:v>
                </c:pt>
                <c:pt idx="119">
                  <c:v>14.40523821175776</c:v>
                </c:pt>
                <c:pt idx="120">
                  <c:v>14.35931425193103</c:v>
                </c:pt>
                <c:pt idx="121">
                  <c:v>14.312801058429756</c:v>
                </c:pt>
                <c:pt idx="122">
                  <c:v>14.265721398173548</c:v>
                </c:pt>
                <c:pt idx="123">
                  <c:v>14.218097522065618</c:v>
                </c:pt>
                <c:pt idx="124">
                  <c:v>14.169951175299</c:v>
                </c:pt>
                <c:pt idx="125">
                  <c:v>14.121303607464451</c:v>
                </c:pt>
                <c:pt idx="126">
                  <c:v>14.072175582463952</c:v>
                </c:pt>
                <c:pt idx="127">
                  <c:v>14.022587388233356</c:v>
                </c:pt>
                <c:pt idx="128">
                  <c:v>13.972558846278007</c:v>
                </c:pt>
                <c:pt idx="129">
                  <c:v>13.922109321024866</c:v>
                </c:pt>
                <c:pt idx="130">
                  <c:v>13.87125772899463</c:v>
                </c:pt>
                <c:pt idx="131">
                  <c:v>13.820022547797327</c:v>
                </c:pt>
                <c:pt idx="132">
                  <c:v>13.768421824954775</c:v>
                </c:pt>
                <c:pt idx="133">
                  <c:v>13.71647318655323</c:v>
                </c:pt>
                <c:pt idx="134">
                  <c:v>13.664193845729418</c:v>
                </c:pt>
                <c:pt idx="135">
                  <c:v>13.611600610993243</c:v>
                </c:pt>
                <c:pt idx="136">
                  <c:v>13.558709894390182</c:v>
                </c:pt>
                <c:pt idx="137">
                  <c:v>13.505537719506512</c:v>
                </c:pt>
                <c:pt idx="138">
                  <c:v>13.45209972932042</c:v>
                </c:pt>
                <c:pt idx="139">
                  <c:v>13.398411193901755</c:v>
                </c:pt>
                <c:pt idx="140">
                  <c:v>13.344487017963555</c:v>
                </c:pt>
                <c:pt idx="141">
                  <c:v>13.29034174826803</c:v>
                </c:pt>
                <c:pt idx="142">
                  <c:v>13.235989580889814</c:v>
                </c:pt>
                <c:pt idx="143">
                  <c:v>13.181444368339237</c:v>
                </c:pt>
                <c:pt idx="144">
                  <c:v>13.126719626548285</c:v>
                </c:pt>
                <c:pt idx="145">
                  <c:v>13.071828541721846</c:v>
                </c:pt>
                <c:pt idx="146">
                  <c:v>13.016783977056841</c:v>
                </c:pt>
                <c:pt idx="147">
                  <c:v>12.961598479331744</c:v>
                </c:pt>
                <c:pt idx="148">
                  <c:v>12.90628428536902</c:v>
                </c:pt>
                <c:pt idx="149">
                  <c:v>12.850853328372764</c:v>
                </c:pt>
                <c:pt idx="150">
                  <c:v>12.795317244144117</c:v>
                </c:pt>
                <c:pt idx="151">
                  <c:v>12.739687377176635</c:v>
                </c:pt>
                <c:pt idx="152">
                  <c:v>12.683974786633975</c:v>
                </c:pt>
                <c:pt idx="153">
                  <c:v>12.628190252212111</c:v>
                </c:pt>
                <c:pt idx="154">
                  <c:v>12.572344279888306</c:v>
                </c:pt>
                <c:pt idx="155">
                  <c:v>12.516447107558973</c:v>
                </c:pt>
                <c:pt idx="156">
                  <c:v>12.46050871056857</c:v>
                </c:pt>
                <c:pt idx="157">
                  <c:v>12.404538807131569</c:v>
                </c:pt>
                <c:pt idx="158">
                  <c:v>12.348546863649561</c:v>
                </c:pt>
                <c:pt idx="159">
                  <c:v>12.292542099925514</c:v>
                </c:pt>
                <c:pt idx="160">
                  <c:v>12.236533494277076</c:v>
                </c:pt>
                <c:pt idx="161">
                  <c:v>12.180529788550921</c:v>
                </c:pt>
                <c:pt idx="162">
                  <c:v>12.124539493039968</c:v>
                </c:pt>
                <c:pt idx="163">
                  <c:v>12.068570891305333</c:v>
                </c:pt>
                <c:pt idx="164">
                  <c:v>12.012632044904869</c:v>
                </c:pt>
                <c:pt idx="165">
                  <c:v>11.956730798030007</c:v>
                </c:pt>
                <c:pt idx="166">
                  <c:v>11.900874782052675</c:v>
                </c:pt>
                <c:pt idx="167">
                  <c:v>11.845071419984</c:v>
                </c:pt>
                <c:pt idx="168">
                  <c:v>11.789327930846502</c:v>
                </c:pt>
                <c:pt idx="169">
                  <c:v>11.733651333961369</c:v>
                </c:pt>
                <c:pt idx="170">
                  <c:v>11.67804845315244</c:v>
                </c:pt>
                <c:pt idx="171">
                  <c:v>11.622525920868565</c:v>
                </c:pt>
                <c:pt idx="172">
                  <c:v>11.567090182225728</c:v>
                </c:pt>
                <c:pt idx="173">
                  <c:v>11.511747498970642</c:v>
                </c:pt>
                <c:pt idx="174">
                  <c:v>11.456503953367159</c:v>
                </c:pt>
                <c:pt idx="175">
                  <c:v>11.401365452007065</c:v>
                </c:pt>
                <c:pt idx="176">
                  <c:v>11.346337729546631</c:v>
                </c:pt>
                <c:pt idx="177">
                  <c:v>11.291426352370372</c:v>
                </c:pt>
                <c:pt idx="178">
                  <c:v>11.236636722183373</c:v>
                </c:pt>
                <c:pt idx="179">
                  <c:v>11.181974079533546</c:v>
                </c:pt>
                <c:pt idx="180">
                  <c:v>11.127443507265159</c:v>
                </c:pt>
                <c:pt idx="181">
                  <c:v>11.073049933904951</c:v>
                </c:pt>
                <c:pt idx="182">
                  <c:v>11.01879813698204</c:v>
                </c:pt>
                <c:pt idx="183">
                  <c:v>10.964692746283026</c:v>
                </c:pt>
                <c:pt idx="184">
                  <c:v>10.910738247043353</c:v>
                </c:pt>
                <c:pt idx="185">
                  <c:v>10.856938983076278</c:v>
                </c:pt>
                <c:pt idx="186">
                  <c:v>10.803299159840554</c:v>
                </c:pt>
                <c:pt idx="187">
                  <c:v>10.749822847448014</c:v>
                </c:pt>
                <c:pt idx="188">
                  <c:v>10.696513983612205</c:v>
                </c:pt>
                <c:pt idx="189">
                  <c:v>10.643376376539162</c:v>
                </c:pt>
                <c:pt idx="190">
                  <c:v>10.59041370776151</c:v>
                </c:pt>
                <c:pt idx="191">
                  <c:v>10.537629534916791</c:v>
                </c:pt>
                <c:pt idx="192">
                  <c:v>10.485027294471328</c:v>
                </c:pt>
                <c:pt idx="193">
                  <c:v>10.432610304390392</c:v>
                </c:pt>
                <c:pt idx="194">
                  <c:v>10.380381766755919</c:v>
                </c:pt>
                <c:pt idx="195">
                  <c:v>10.328344770332626</c:v>
                </c:pt>
                <c:pt idx="196">
                  <c:v>10.276502293083567</c:v>
                </c:pt>
                <c:pt idx="197">
                  <c:v>10.224857204636102</c:v>
                </c:pt>
                <c:pt idx="198">
                  <c:v>10.173412268699169</c:v>
                </c:pt>
                <c:pt idx="199">
                  <c:v>10.122170145432833</c:v>
                </c:pt>
                <c:pt idx="200">
                  <c:v>10.071133393771012</c:v>
                </c:pt>
                <c:pt idx="201">
                  <c:v>10.020304473698239</c:v>
                </c:pt>
                <c:pt idx="202">
                  <c:v>9.9696857484813499</c:v>
                </c:pt>
                <c:pt idx="203">
                  <c:v>9.919279486857004</c:v>
                </c:pt>
                <c:pt idx="204">
                  <c:v>9.8690878651757714</c:v>
                </c:pt>
                <c:pt idx="205">
                  <c:v>9.8191129695037311</c:v>
                </c:pt>
                <c:pt idx="206">
                  <c:v>9.7693567976822724</c:v>
                </c:pt>
                <c:pt idx="207">
                  <c:v>9.7198212613470147</c:v>
                </c:pt>
                <c:pt idx="208">
                  <c:v>9.6705081879065169</c:v>
                </c:pt>
                <c:pt idx="209">
                  <c:v>9.6214193224816071</c:v>
                </c:pt>
                <c:pt idx="210">
                  <c:v>9.5725563298060461</c:v>
                </c:pt>
                <c:pt idx="211">
                  <c:v>9.5239207960893086</c:v>
                </c:pt>
                <c:pt idx="212">
                  <c:v>9.4755142308421192</c:v>
                </c:pt>
                <c:pt idx="213">
                  <c:v>9.4273380686655681</c:v>
                </c:pt>
                <c:pt idx="214">
                  <c:v>9.3793936710043671</c:v>
                </c:pt>
                <c:pt idx="215">
                  <c:v>9.3316823278650638</c:v>
                </c:pt>
                <c:pt idx="216">
                  <c:v>9.2842052594997568</c:v>
                </c:pt>
                <c:pt idx="217">
                  <c:v>9.2369636180560803</c:v>
                </c:pt>
                <c:pt idx="218">
                  <c:v>9.1899584891939945</c:v>
                </c:pt>
                <c:pt idx="219">
                  <c:v>9.143190893670134</c:v>
                </c:pt>
                <c:pt idx="220">
                  <c:v>9.0966617888901933</c:v>
                </c:pt>
                <c:pt idx="221">
                  <c:v>9.0503720704301074</c:v>
                </c:pt>
                <c:pt idx="222">
                  <c:v>9.0043225735264851</c:v>
                </c:pt>
                <c:pt idx="223">
                  <c:v>8.9585140745369802</c:v>
                </c:pt>
                <c:pt idx="224">
                  <c:v>8.9129472923711468</c:v>
                </c:pt>
                <c:pt idx="225">
                  <c:v>8.8676228898922922</c:v>
                </c:pt>
                <c:pt idx="226">
                  <c:v>8.822541475290981</c:v>
                </c:pt>
                <c:pt idx="227">
                  <c:v>8.7777036034306128</c:v>
                </c:pt>
                <c:pt idx="228">
                  <c:v>8.7331097771657369</c:v>
                </c:pt>
                <c:pt idx="229">
                  <c:v>8.6887604486334844</c:v>
                </c:pt>
                <c:pt idx="230">
                  <c:v>8.6446560205187648</c:v>
                </c:pt>
                <c:pt idx="231">
                  <c:v>8.6007968472936298</c:v>
                </c:pt>
                <c:pt idx="232">
                  <c:v>8.5571832364313725</c:v>
                </c:pt>
                <c:pt idx="233">
                  <c:v>8.5138154495957643</c:v>
                </c:pt>
                <c:pt idx="234">
                  <c:v>8.4706937038059742</c:v>
                </c:pt>
                <c:pt idx="235">
                  <c:v>8.4278181725776466</c:v>
                </c:pt>
                <c:pt idx="236">
                  <c:v>8.3851889870404932</c:v>
                </c:pt>
                <c:pt idx="237">
                  <c:v>8.3428062370329652</c:v>
                </c:pt>
                <c:pt idx="238">
                  <c:v>8.3006699721743846</c:v>
                </c:pt>
                <c:pt idx="239">
                  <c:v>8.2587802029149735</c:v>
                </c:pt>
                <c:pt idx="240">
                  <c:v>8.2171369015642242</c:v>
                </c:pt>
                <c:pt idx="241">
                  <c:v>8.1757400032979763</c:v>
                </c:pt>
                <c:pt idx="242">
                  <c:v>8.1345894071447109</c:v>
                </c:pt>
                <c:pt idx="243">
                  <c:v>8.0936849769513159</c:v>
                </c:pt>
                <c:pt idx="244">
                  <c:v>8.053026542328876</c:v>
                </c:pt>
                <c:pt idx="245">
                  <c:v>8.0126138995787208</c:v>
                </c:pt>
                <c:pt idx="246">
                  <c:v>7.9724468125992329</c:v>
                </c:pt>
                <c:pt idx="247">
                  <c:v>7.9325250137737271</c:v>
                </c:pt>
                <c:pt idx="248">
                  <c:v>7.8928482048397379</c:v>
                </c:pt>
                <c:pt idx="249">
                  <c:v>7.8534160577401551</c:v>
                </c:pt>
                <c:pt idx="250">
                  <c:v>7.8142282154564882</c:v>
                </c:pt>
                <c:pt idx="251">
                  <c:v>7.7752842928246322</c:v>
                </c:pt>
                <c:pt idx="252">
                  <c:v>7.7365838773334588</c:v>
                </c:pt>
                <c:pt idx="253">
                  <c:v>7.6981265299065802</c:v>
                </c:pt>
                <c:pt idx="254">
                  <c:v>7.659911785667604</c:v>
                </c:pt>
                <c:pt idx="255">
                  <c:v>7.6219391546892128</c:v>
                </c:pt>
                <c:pt idx="256">
                  <c:v>7.5842081227263067</c:v>
                </c:pt>
                <c:pt idx="257">
                  <c:v>7.5467181519336632</c:v>
                </c:pt>
                <c:pt idx="258">
                  <c:v>7.5094686815682472</c:v>
                </c:pt>
                <c:pt idx="259">
                  <c:v>7.4724591286766024</c:v>
                </c:pt>
                <c:pt idx="260">
                  <c:v>7.4356888887675279</c:v>
                </c:pt>
                <c:pt idx="261">
                  <c:v>7.3991573364703633</c:v>
                </c:pt>
                <c:pt idx="262">
                  <c:v>7.3628638261791579</c:v>
                </c:pt>
                <c:pt idx="263">
                  <c:v>7.3268076926830021</c:v>
                </c:pt>
                <c:pt idx="264">
                  <c:v>7.2909882517827542</c:v>
                </c:pt>
                <c:pt idx="265">
                  <c:v>7.2554048008944818</c:v>
                </c:pt>
                <c:pt idx="266">
                  <c:v>7.2200566196398421</c:v>
                </c:pt>
                <c:pt idx="267">
                  <c:v>7.1849429704236547</c:v>
                </c:pt>
                <c:pt idx="268">
                  <c:v>7.150063098998916</c:v>
                </c:pt>
                <c:pt idx="269">
                  <c:v>7.1154162350195449</c:v>
                </c:pt>
                <c:pt idx="270">
                  <c:v>7.0810015925810053</c:v>
                </c:pt>
                <c:pt idx="271">
                  <c:v>7.0468183707491576</c:v>
                </c:pt>
                <c:pt idx="272">
                  <c:v>7.0128657540774553</c:v>
                </c:pt>
                <c:pt idx="273">
                  <c:v>6.9791429131128124</c:v>
                </c:pt>
                <c:pt idx="274">
                  <c:v>6.9456490048902833</c:v>
                </c:pt>
                <c:pt idx="275">
                  <c:v>6.9123831734168437</c:v>
                </c:pt>
                <c:pt idx="276">
                  <c:v>6.8793445501444346</c:v>
                </c:pt>
                <c:pt idx="277">
                  <c:v>6.8465322544324874</c:v>
                </c:pt>
                <c:pt idx="278">
                  <c:v>6.8139453940001742</c:v>
                </c:pt>
                <c:pt idx="279">
                  <c:v>6.7815830653685358</c:v>
                </c:pt>
                <c:pt idx="280">
                  <c:v>6.7494443542927183</c:v>
                </c:pt>
                <c:pt idx="281">
                  <c:v>6.7175283361844897</c:v>
                </c:pt>
                <c:pt idx="282">
                  <c:v>6.685834076525274</c:v>
                </c:pt>
                <c:pt idx="283">
                  <c:v>6.6543606312698005</c:v>
                </c:pt>
                <c:pt idx="284">
                  <c:v>6.6231070472406817</c:v>
                </c:pt>
                <c:pt idx="285">
                  <c:v>6.5920723625139415</c:v>
                </c:pt>
                <c:pt idx="286">
                  <c:v>6.5612556067958439</c:v>
                </c:pt>
                <c:pt idx="287">
                  <c:v>6.5306558017910374</c:v>
                </c:pt>
                <c:pt idx="288">
                  <c:v>6.500271961562297</c:v>
                </c:pt>
                <c:pt idx="289">
                  <c:v>6.4701030928819803</c:v>
                </c:pt>
                <c:pt idx="290">
                  <c:v>6.4401481955753654</c:v>
                </c:pt>
                <c:pt idx="291">
                  <c:v>6.410406262856041</c:v>
                </c:pt>
                <c:pt idx="292">
                  <c:v>6.3808762816535225</c:v>
                </c:pt>
                <c:pt idx="293">
                  <c:v>6.3515572329331835</c:v>
                </c:pt>
                <c:pt idx="294">
                  <c:v>6.3224480920087673</c:v>
                </c:pt>
                <c:pt idx="295">
                  <c:v>6.2935478288474949</c:v>
                </c:pt>
                <c:pt idx="296">
                  <c:v>6.264855408368037</c:v>
                </c:pt>
                <c:pt idx="297">
                  <c:v>6.2363697907314011</c:v>
                </c:pt>
                <c:pt idx="298">
                  <c:v>6.20808993162494</c:v>
                </c:pt>
                <c:pt idx="299">
                  <c:v>6.1800147825395726</c:v>
                </c:pt>
                <c:pt idx="300">
                  <c:v>6.1521432910403826</c:v>
                </c:pt>
                <c:pt idx="301">
                  <c:v>6.1244744010307191</c:v>
                </c:pt>
                <c:pt idx="302">
                  <c:v>6.0970070530099241</c:v>
                </c:pt>
                <c:pt idx="303">
                  <c:v>6.0697401843248242</c:v>
                </c:pt>
                <c:pt idx="304">
                  <c:v>6.0426727294150977</c:v>
                </c:pt>
                <c:pt idx="305">
                  <c:v>6.0158036200526634</c:v>
                </c:pt>
                <c:pt idx="306">
                  <c:v>5.989131785575192</c:v>
                </c:pt>
                <c:pt idx="307">
                  <c:v>5.9626561531138611</c:v>
                </c:pt>
                <c:pt idx="308">
                  <c:v>5.936375647815483</c:v>
                </c:pt>
                <c:pt idx="309">
                  <c:v>5.9102891930591062</c:v>
                </c:pt>
                <c:pt idx="310">
                  <c:v>5.8843957106672056</c:v>
                </c:pt>
                <c:pt idx="311">
                  <c:v>5.8586941211115766</c:v>
                </c:pt>
                <c:pt idx="312">
                  <c:v>5.8331833437140306</c:v>
                </c:pt>
                <c:pt idx="313">
                  <c:v>5.8078622968420204</c:v>
                </c:pt>
                <c:pt idx="314">
                  <c:v>5.782729898099257</c:v>
                </c:pt>
                <c:pt idx="315">
                  <c:v>5.7577850645114772</c:v>
                </c:pt>
                <c:pt idx="316">
                  <c:v>5.7330267127073933</c:v>
                </c:pt>
                <c:pt idx="317">
                  <c:v>5.7084537590949909</c:v>
                </c:pt>
                <c:pt idx="318">
                  <c:v>5.6840651200332317</c:v>
                </c:pt>
                <c:pt idx="319">
                  <c:v>5.6598597119992453</c:v>
                </c:pt>
                <c:pt idx="320">
                  <c:v>5.6358364517511541</c:v>
                </c:pt>
                <c:pt idx="321">
                  <c:v>5.6119942564865504</c:v>
                </c:pt>
                <c:pt idx="322">
                  <c:v>5.5883320439967745</c:v>
                </c:pt>
                <c:pt idx="323">
                  <c:v>5.564848732817075</c:v>
                </c:pt>
                <c:pt idx="324">
                  <c:v>5.5415432423726712</c:v>
                </c:pt>
                <c:pt idx="325">
                  <c:v>5.5184144931209076</c:v>
                </c:pt>
                <c:pt idx="326">
                  <c:v>5.4954614066894845</c:v>
                </c:pt>
                <c:pt idx="327">
                  <c:v>5.4726829060109088</c:v>
                </c:pt>
                <c:pt idx="328">
                  <c:v>5.4500779154532246</c:v>
                </c:pt>
                <c:pt idx="329">
                  <c:v>5.4276453609470803</c:v>
                </c:pt>
                <c:pt idx="330">
                  <c:v>5.4053841701092429</c:v>
                </c:pt>
                <c:pt idx="331">
                  <c:v>5.3832932723626303</c:v>
                </c:pt>
                <c:pt idx="332">
                  <c:v>5.3613715990528847</c:v>
                </c:pt>
                <c:pt idx="333">
                  <c:v>5.3396180835616427</c:v>
                </c:pt>
                <c:pt idx="334">
                  <c:v>5.3180316614165024</c:v>
                </c:pt>
                <c:pt idx="335">
                  <c:v>5.2966112703977828</c:v>
                </c:pt>
                <c:pt idx="336">
                  <c:v>5.275355850642149</c:v>
                </c:pt>
                <c:pt idx="337">
                  <c:v>5.2542643447431638</c:v>
                </c:pt>
                <c:pt idx="338">
                  <c:v>5.2333356978488323</c:v>
                </c:pt>
                <c:pt idx="339">
                  <c:v>5.2125688577561853</c:v>
                </c:pt>
                <c:pt idx="340">
                  <c:v>5.1919627750030068</c:v>
                </c:pt>
                <c:pt idx="341">
                  <c:v>5.1715164029567209</c:v>
                </c:pt>
                <c:pt idx="342">
                  <c:v>5.1512286979005246</c:v>
                </c:pt>
                <c:pt idx="343">
                  <c:v>5.1310986191168215</c:v>
                </c:pt>
                <c:pt idx="344">
                  <c:v>5.1111251289680144</c:v>
                </c:pt>
                <c:pt idx="345">
                  <c:v>5.0913071929747051</c:v>
                </c:pt>
                <c:pt idx="346">
                  <c:v>5.0716437798913709</c:v>
                </c:pt>
                <c:pt idx="347">
                  <c:v>5.0521338617795637</c:v>
                </c:pt>
                <c:pt idx="348">
                  <c:v>5.0327764140786808</c:v>
                </c:pt>
                <c:pt idx="349">
                  <c:v>5.0135704156743843</c:v>
                </c:pt>
                <c:pt idx="350">
                  <c:v>4.9945148489646796</c:v>
                </c:pt>
                <c:pt idx="351">
                  <c:v>4.9756086999237539</c:v>
                </c:pt>
                <c:pt idx="352">
                  <c:v>4.9568509581635682</c:v>
                </c:pt>
                <c:pt idx="353">
                  <c:v>4.9382406169933049</c:v>
                </c:pt>
                <c:pt idx="354">
                  <c:v>4.9197766734766839</c:v>
                </c:pt>
                <c:pt idx="355">
                  <c:v>4.9014581284872119</c:v>
                </c:pt>
                <c:pt idx="356">
                  <c:v>4.8832839867613895</c:v>
                </c:pt>
                <c:pt idx="357">
                  <c:v>4.865253256949952</c:v>
                </c:pt>
                <c:pt idx="358">
                  <c:v>4.8473649516671609</c:v>
                </c:pt>
                <c:pt idx="359">
                  <c:v>4.8296180875382113</c:v>
                </c:pt>
                <c:pt idx="360">
                  <c:v>4.8120116852447614</c:v>
                </c:pt>
                <c:pt idx="361">
                  <c:v>4.7945447695686836</c:v>
                </c:pt>
                <c:pt idx="362">
                  <c:v>4.7772163694340257</c:v>
                </c:pt>
                <c:pt idx="363">
                  <c:v>4.7600255179472324</c:v>
                </c:pt>
                <c:pt idx="364">
                  <c:v>4.7429712524357006</c:v>
                </c:pt>
                <c:pt idx="365">
                  <c:v>4.7260526144846651</c:v>
                </c:pt>
                <c:pt idx="366">
                  <c:v>4.7092686499724579</c:v>
                </c:pt>
                <c:pt idx="367">
                  <c:v>4.6926184091042256</c:v>
                </c:pt>
                <c:pt idx="368">
                  <c:v>4.676100946444059</c:v>
                </c:pt>
                <c:pt idx="369">
                  <c:v>4.6597153209456534</c:v>
                </c:pt>
                <c:pt idx="370">
                  <c:v>4.6434605959814705</c:v>
                </c:pt>
                <c:pt idx="371">
                  <c:v>4.627335839370482</c:v>
                </c:pt>
                <c:pt idx="372">
                  <c:v>4.6113401234044877</c:v>
                </c:pt>
                <c:pt idx="373">
                  <c:v>4.5954725248730881</c:v>
                </c:pt>
                <c:pt idx="374">
                  <c:v>4.5797321250872862</c:v>
                </c:pt>
                <c:pt idx="375">
                  <c:v>4.5641180099018088</c:v>
                </c:pt>
                <c:pt idx="376">
                  <c:v>4.5486292697361357</c:v>
                </c:pt>
                <c:pt idx="377">
                  <c:v>4.5332649995942802</c:v>
                </c:pt>
                <c:pt idx="378">
                  <c:v>4.5180242990833541</c:v>
                </c:pt>
                <c:pt idx="379">
                  <c:v>4.5029062724309572</c:v>
                </c:pt>
                <c:pt idx="380">
                  <c:v>4.4879100285013864</c:v>
                </c:pt>
                <c:pt idx="381">
                  <c:v>4.4730346808107191</c:v>
                </c:pt>
                <c:pt idx="382">
                  <c:v>4.4582793475407971</c:v>
                </c:pt>
                <c:pt idx="383">
                  <c:v>4.443643151552136</c:v>
                </c:pt>
                <c:pt idx="384">
                  <c:v>4.4291252203957594</c:v>
                </c:pt>
                <c:pt idx="385">
                  <c:v>4.4147246863240364</c:v>
                </c:pt>
                <c:pt idx="386">
                  <c:v>4.4004406863004997</c:v>
                </c:pt>
                <c:pt idx="387">
                  <c:v>4.3862723620086852</c:v>
                </c:pt>
                <c:pt idx="388">
                  <c:v>4.3722188598600429</c:v>
                </c:pt>
                <c:pt idx="389">
                  <c:v>4.3582793310008814</c:v>
                </c:pt>
                <c:pt idx="390">
                  <c:v>4.344452931318445</c:v>
                </c:pt>
                <c:pt idx="391">
                  <c:v>4.3307388214460909</c:v>
                </c:pt>
                <c:pt idx="392">
                  <c:v>4.3171361667675834</c:v>
                </c:pt>
                <c:pt idx="393">
                  <c:v>4.3036441374206076</c:v>
                </c:pt>
                <c:pt idx="394">
                  <c:v>4.2902619082994091</c:v>
                </c:pt>
                <c:pt idx="395">
                  <c:v>4.2769886590566584</c:v>
                </c:pt>
                <c:pt idx="396">
                  <c:v>4.2638235741045607</c:v>
                </c:pt>
                <c:pt idx="397">
                  <c:v>4.2507658426151629</c:v>
                </c:pt>
                <c:pt idx="398">
                  <c:v>4.2378146585199801</c:v>
                </c:pt>
                <c:pt idx="399">
                  <c:v>4.2249692205088625</c:v>
                </c:pt>
                <c:pt idx="400">
                  <c:v>4.2122287320281817</c:v>
                </c:pt>
                <c:pt idx="401">
                  <c:v>4.1995924012783385</c:v>
                </c:pt>
                <c:pt idx="402">
                  <c:v>4.1870594412106215</c:v>
                </c:pt>
                <c:pt idx="403">
                  <c:v>4.1746290695233821</c:v>
                </c:pt>
                <c:pt idx="404">
                  <c:v>4.1623005086576352</c:v>
                </c:pt>
                <c:pt idx="405">
                  <c:v>4.1500729857920113</c:v>
                </c:pt>
                <c:pt idx="406">
                  <c:v>4.1379457328371485</c:v>
                </c:pt>
                <c:pt idx="407">
                  <c:v>4.1259179864294717</c:v>
                </c:pt>
                <c:pt idx="408">
                  <c:v>4.1139889879244551</c:v>
                </c:pt>
                <c:pt idx="409">
                  <c:v>4.1021579833893034</c:v>
                </c:pt>
                <c:pt idx="410">
                  <c:v>4.0904242235951171</c:v>
                </c:pt>
                <c:pt idx="411">
                  <c:v>4.0787869640085628</c:v>
                </c:pt>
                <c:pt idx="412">
                  <c:v>4.0672454647830181</c:v>
                </c:pt>
                <c:pt idx="413">
                  <c:v>4.0557989907492296</c:v>
                </c:pt>
                <c:pt idx="414">
                  <c:v>4.0444468114055452</c:v>
                </c:pt>
                <c:pt idx="415">
                  <c:v>4.0331882009076239</c:v>
                </c:pt>
                <c:pt idx="416">
                  <c:v>4.0220224380577489</c:v>
                </c:pt>
                <c:pt idx="417">
                  <c:v>4.0109488062937038</c:v>
                </c:pt>
                <c:pt idx="418">
                  <c:v>3.9999665936772173</c:v>
                </c:pt>
                <c:pt idx="419">
                  <c:v>3.9890750928820116</c:v>
                </c:pt>
                <c:pt idx="420">
                  <c:v>3.9782736011814612</c:v>
                </c:pt>
                <c:pt idx="421">
                  <c:v>3.9675614204358705</c:v>
                </c:pt>
                <c:pt idx="422">
                  <c:v>3.9569378570793758</c:v>
                </c:pt>
                <c:pt idx="423">
                  <c:v>3.9464022221065069</c:v>
                </c:pt>
                <c:pt idx="424">
                  <c:v>3.9359538310583857</c:v>
                </c:pt>
                <c:pt idx="425">
                  <c:v>3.9255920040086005</c:v>
                </c:pt>
                <c:pt idx="426">
                  <c:v>3.9153160655487591</c:v>
                </c:pt>
                <c:pt idx="427">
                  <c:v>3.9051253447737282</c:v>
                </c:pt>
                <c:pt idx="428">
                  <c:v>3.8950191752665555</c:v>
                </c:pt>
                <c:pt idx="429">
                  <c:v>3.8849968950831277</c:v>
                </c:pt>
                <c:pt idx="430">
                  <c:v>3.8750578467365302</c:v>
                </c:pt>
                <c:pt idx="431">
                  <c:v>3.865201377181128</c:v>
                </c:pt>
                <c:pt idx="432">
                  <c:v>3.8554268377963949</c:v>
                </c:pt>
                <c:pt idx="433">
                  <c:v>3.8457335843705001</c:v>
                </c:pt>
                <c:pt idx="434">
                  <c:v>3.8361209770836182</c:v>
                </c:pt>
                <c:pt idx="435">
                  <c:v>3.8265883804910388</c:v>
                </c:pt>
                <c:pt idx="436">
                  <c:v>3.8171351635060242</c:v>
                </c:pt>
                <c:pt idx="437">
                  <c:v>3.8077606993824618</c:v>
                </c:pt>
                <c:pt idx="438">
                  <c:v>3.7984643656973121</c:v>
                </c:pt>
                <c:pt idx="439">
                  <c:v>3.7892455443328354</c:v>
                </c:pt>
                <c:pt idx="440">
                  <c:v>3.7801036214586428</c:v>
                </c:pt>
                <c:pt idx="441">
                  <c:v>3.7710379875135573</c:v>
                </c:pt>
                <c:pt idx="442">
                  <c:v>3.7620480371872898</c:v>
                </c:pt>
                <c:pt idx="443">
                  <c:v>3.753133169401953</c:v>
                </c:pt>
                <c:pt idx="444">
                  <c:v>3.7442927872934106</c:v>
                </c:pt>
                <c:pt idx="445">
                  <c:v>3.7355262981924646</c:v>
                </c:pt>
                <c:pt idx="446">
                  <c:v>3.7268331136058928</c:v>
                </c:pt>
                <c:pt idx="447">
                  <c:v>3.7182126491973619</c:v>
                </c:pt>
                <c:pt idx="448">
                  <c:v>3.709664324768176</c:v>
                </c:pt>
                <c:pt idx="449">
                  <c:v>3.7011875642379124</c:v>
                </c:pt>
                <c:pt idx="450">
                  <c:v>3.6927817956249447</c:v>
                </c:pt>
                <c:pt idx="451">
                  <c:v>3.6844464510268211</c:v>
                </c:pt>
                <c:pt idx="452">
                  <c:v>3.6761809666005516</c:v>
                </c:pt>
                <c:pt idx="453">
                  <c:v>3.667984782542792</c:v>
                </c:pt>
                <c:pt idx="454">
                  <c:v>3.6598573430699162</c:v>
                </c:pt>
                <c:pt idx="455">
                  <c:v>3.6517980963980023</c:v>
                </c:pt>
                <c:pt idx="456">
                  <c:v>3.6438064947227295</c:v>
                </c:pt>
                <c:pt idx="457">
                  <c:v>3.6358819941991909</c:v>
                </c:pt>
                <c:pt idx="458">
                  <c:v>3.6280240549216383</c:v>
                </c:pt>
                <c:pt idx="459">
                  <c:v>3.6202321409031364</c:v>
                </c:pt>
                <c:pt idx="460">
                  <c:v>3.6125057200551591</c:v>
                </c:pt>
                <c:pt idx="461">
                  <c:v>3.6048442641671321</c:v>
                </c:pt>
                <c:pt idx="462">
                  <c:v>3.5972472488859086</c:v>
                </c:pt>
                <c:pt idx="463">
                  <c:v>3.5897141536951827</c:v>
                </c:pt>
                <c:pt idx="464">
                  <c:v>3.5822444618948777</c:v>
                </c:pt>
                <c:pt idx="465">
                  <c:v>3.5748376605804646</c:v>
                </c:pt>
                <c:pt idx="466">
                  <c:v>3.5674932406222641</c:v>
                </c:pt>
                <c:pt idx="467">
                  <c:v>3.5602106966446878</c:v>
                </c:pt>
                <c:pt idx="468">
                  <c:v>3.552989527005479</c:v>
                </c:pt>
                <c:pt idx="469">
                  <c:v>3.5458292337748945</c:v>
                </c:pt>
                <c:pt idx="470">
                  <c:v>3.5387293227148793</c:v>
                </c:pt>
                <c:pt idx="471">
                  <c:v>3.5316893032582266</c:v>
                </c:pt>
                <c:pt idx="472">
                  <c:v>3.5247086884877068</c:v>
                </c:pt>
                <c:pt idx="473">
                  <c:v>3.5177869951151903</c:v>
                </c:pt>
                <c:pt idx="474">
                  <c:v>3.5109237434607619</c:v>
                </c:pt>
                <c:pt idx="475">
                  <c:v>3.5041184574318351</c:v>
                </c:pt>
                <c:pt idx="476">
                  <c:v>3.4973706645022533</c:v>
                </c:pt>
                <c:pt idx="477">
                  <c:v>3.4906798956913998</c:v>
                </c:pt>
                <c:pt idx="478">
                  <c:v>3.4840456855433031</c:v>
                </c:pt>
                <c:pt idx="479">
                  <c:v>3.47746757210576</c:v>
                </c:pt>
                <c:pt idx="480">
                  <c:v>3.4709450969094657</c:v>
                </c:pt>
                <c:pt idx="481">
                  <c:v>3.464477804947153</c:v>
                </c:pt>
                <c:pt idx="482">
                  <c:v>3.4580652446527482</c:v>
                </c:pt>
                <c:pt idx="483">
                  <c:v>3.4517069678805448</c:v>
                </c:pt>
                <c:pt idx="484">
                  <c:v>3.4454025298844089</c:v>
                </c:pt>
                <c:pt idx="485">
                  <c:v>3.4391514892969939</c:v>
                </c:pt>
                <c:pt idx="486">
                  <c:v>3.4329534081089901</c:v>
                </c:pt>
                <c:pt idx="487">
                  <c:v>3.4268078516484057</c:v>
                </c:pt>
                <c:pt idx="488">
                  <c:v>3.4207143885598632</c:v>
                </c:pt>
                <c:pt idx="489">
                  <c:v>3.4146725907839537</c:v>
                </c:pt>
                <c:pt idx="490">
                  <c:v>3.4086820335366097</c:v>
                </c:pt>
                <c:pt idx="491">
                  <c:v>3.4027422952885211</c:v>
                </c:pt>
                <c:pt idx="492">
                  <c:v>3.3968529577445858</c:v>
                </c:pt>
                <c:pt idx="493">
                  <c:v>3.3910136058234208</c:v>
                </c:pt>
                <c:pt idx="494">
                  <c:v>3.3852238276368971</c:v>
                </c:pt>
                <c:pt idx="495">
                  <c:v>3.3794832144697318</c:v>
                </c:pt>
                <c:pt idx="496">
                  <c:v>3.3737913607591143</c:v>
                </c:pt>
                <c:pt idx="497">
                  <c:v>3.3681478640744205</c:v>
                </c:pt>
                <c:pt idx="498">
                  <c:v>3.3625523250969227</c:v>
                </c:pt>
                <c:pt idx="499">
                  <c:v>3.3570043475996041</c:v>
                </c:pt>
                <c:pt idx="500">
                  <c:v>3.3515035384269996</c:v>
                </c:pt>
                <c:pt idx="501">
                  <c:v>3.3460495074750995</c:v>
                </c:pt>
                <c:pt idx="502">
                  <c:v>3.3406418676713177</c:v>
                </c:pt>
                <c:pt idx="503">
                  <c:v>3.3352802349545159</c:v>
                </c:pt>
                <c:pt idx="504">
                  <c:v>3.3299642282550876</c:v>
                </c:pt>
                <c:pt idx="505">
                  <c:v>3.3246934694751062</c:v>
                </c:pt>
                <c:pt idx="506">
                  <c:v>3.3194675834685392</c:v>
                </c:pt>
                <c:pt idx="507">
                  <c:v>3.3142861980215303</c:v>
                </c:pt>
                <c:pt idx="508">
                  <c:v>3.3091489438327399</c:v>
                </c:pt>
                <c:pt idx="509">
                  <c:v>3.304055454493759</c:v>
                </c:pt>
                <c:pt idx="510">
                  <c:v>3.2990053664696029</c:v>
                </c:pt>
                <c:pt idx="511">
                  <c:v>3.2939983190792517</c:v>
                </c:pt>
                <c:pt idx="512">
                  <c:v>3.2890339544762788</c:v>
                </c:pt>
                <c:pt idx="513">
                  <c:v>3.2841119176295597</c:v>
                </c:pt>
                <c:pt idx="514">
                  <c:v>3.2792318563040368</c:v>
                </c:pt>
                <c:pt idx="515">
                  <c:v>3.2743934210415651</c:v>
                </c:pt>
                <c:pt idx="516">
                  <c:v>3.2695962651418342</c:v>
                </c:pt>
                <c:pt idx="517">
                  <c:v>3.2648400446433796</c:v>
                </c:pt>
                <c:pt idx="518">
                  <c:v>3.2601244183046467</c:v>
                </c:pt>
                <c:pt idx="519">
                  <c:v>3.2554490475851532</c:v>
                </c:pt>
                <c:pt idx="520">
                  <c:v>3.2508135966267262</c:v>
                </c:pt>
                <c:pt idx="521">
                  <c:v>3.2462177322348138</c:v>
                </c:pt>
                <c:pt idx="522">
                  <c:v>3.2416611238598825</c:v>
                </c:pt>
                <c:pt idx="523">
                  <c:v>3.2371434435788959</c:v>
                </c:pt>
                <c:pt idx="524">
                  <c:v>3.2326643660768748</c:v>
                </c:pt>
                <c:pt idx="525">
                  <c:v>3.2282235686285423</c:v>
                </c:pt>
                <c:pt idx="526">
                  <c:v>3.2238207310800462</c:v>
                </c:pt>
                <c:pt idx="527">
                  <c:v>3.219455535830773</c:v>
                </c:pt>
                <c:pt idx="528">
                  <c:v>3.2151276678152465</c:v>
                </c:pt>
                <c:pt idx="529">
                  <c:v>3.2108368144851012</c:v>
                </c:pt>
                <c:pt idx="530">
                  <c:v>3.2065826657911591</c:v>
                </c:pt>
                <c:pt idx="531">
                  <c:v>3.202364914165575</c:v>
                </c:pt>
                <c:pt idx="532">
                  <c:v>3.198183254504078</c:v>
                </c:pt>
                <c:pt idx="533">
                  <c:v>3.1940373841483085</c:v>
                </c:pt>
                <c:pt idx="534">
                  <c:v>3.1899270028682158</c:v>
                </c:pt>
                <c:pt idx="535">
                  <c:v>3.1858518128445792</c:v>
                </c:pt>
                <c:pt idx="536">
                  <c:v>3.181811518651585</c:v>
                </c:pt>
                <c:pt idx="537">
                  <c:v>3.1778058272395202</c:v>
                </c:pt>
                <c:pt idx="538">
                  <c:v>3.1738344479175318</c:v>
                </c:pt>
                <c:pt idx="539">
                  <c:v>3.1698970923364884</c:v>
                </c:pt>
                <c:pt idx="540">
                  <c:v>3.1659934744719322</c:v>
                </c:pt>
                <c:pt idx="541">
                  <c:v>3.1621233106071167</c:v>
                </c:pt>
                <c:pt idx="542">
                  <c:v>3.1582863193161286</c:v>
                </c:pt>
                <c:pt idx="543">
                  <c:v>3.1544822214471195</c:v>
                </c:pt>
                <c:pt idx="544">
                  <c:v>3.1507107401056076</c:v>
                </c:pt>
                <c:pt idx="545">
                  <c:v>3.1469716006378774</c:v>
                </c:pt>
                <c:pt idx="546">
                  <c:v>3.1432645306144731</c:v>
                </c:pt>
                <c:pt idx="547">
                  <c:v>3.1395892598137856</c:v>
                </c:pt>
                <c:pt idx="548">
                  <c:v>3.1359455202057238</c:v>
                </c:pt>
                <c:pt idx="549">
                  <c:v>3.1323330459354732</c:v>
                </c:pt>
                <c:pt idx="550">
                  <c:v>3.1287515733073636</c:v>
                </c:pt>
                <c:pt idx="551">
                  <c:v>3.1252008407688119</c:v>
                </c:pt>
                <c:pt idx="552">
                  <c:v>3.1216805888943635</c:v>
                </c:pt>
                <c:pt idx="553">
                  <c:v>3.1181905603698179</c:v>
                </c:pt>
                <c:pt idx="554">
                  <c:v>3.1147304999764653</c:v>
                </c:pt>
                <c:pt idx="555">
                  <c:v>3.1113001545753836</c:v>
                </c:pt>
                <c:pt idx="556">
                  <c:v>3.1078992730918622</c:v>
                </c:pt>
                <c:pt idx="557">
                  <c:v>3.1045276064998903</c:v>
                </c:pt>
                <c:pt idx="558">
                  <c:v>3.1011849078067448</c:v>
                </c:pt>
                <c:pt idx="559">
                  <c:v>3.0978709320376794</c:v>
                </c:pt>
                <c:pt idx="560">
                  <c:v>3.0945854362206928</c:v>
                </c:pt>
                <c:pt idx="561">
                  <c:v>3.0913281793713945</c:v>
                </c:pt>
                <c:pt idx="562">
                  <c:v>3.0880989224779585</c:v>
                </c:pt>
                <c:pt idx="563">
                  <c:v>3.084897428486173</c:v>
                </c:pt>
                <c:pt idx="564">
                  <c:v>3.0817234622845779</c:v>
                </c:pt>
                <c:pt idx="565">
                  <c:v>3.0785767906896928</c:v>
                </c:pt>
                <c:pt idx="566">
                  <c:v>3.0754571824313417</c:v>
                </c:pt>
                <c:pt idx="567">
                  <c:v>3.0723644081380574</c:v>
                </c:pt>
                <c:pt idx="568">
                  <c:v>3.0692982403225884</c:v>
                </c:pt>
                <c:pt idx="569">
                  <c:v>3.0662584533674901</c:v>
                </c:pt>
                <c:pt idx="570">
                  <c:v>3.0632448235108054</c:v>
                </c:pt>
                <c:pt idx="571">
                  <c:v>3.0602571288318434</c:v>
                </c:pt>
                <c:pt idx="572">
                  <c:v>3.0572951492370368</c:v>
                </c:pt>
                <c:pt idx="573">
                  <c:v>3.0543586664458977</c:v>
                </c:pt>
                <c:pt idx="574">
                  <c:v>3.0514474639770559</c:v>
                </c:pt>
                <c:pt idx="575">
                  <c:v>3.0485613271343945</c:v>
                </c:pt>
                <c:pt idx="576">
                  <c:v>3.0457000429932752</c:v>
                </c:pt>
                <c:pt idx="577">
                  <c:v>3.0428634003868389</c:v>
                </c:pt>
                <c:pt idx="578">
                  <c:v>3.0400511898924107</c:v>
                </c:pt>
                <c:pt idx="579">
                  <c:v>3.0372632038179854</c:v>
                </c:pt>
                <c:pt idx="580">
                  <c:v>3.0344992361888008</c:v>
                </c:pt>
                <c:pt idx="581">
                  <c:v>3.0317590827340104</c:v>
                </c:pt>
                <c:pt idx="582">
                  <c:v>3.0290425408734247</c:v>
                </c:pt>
                <c:pt idx="583">
                  <c:v>3.0263494097043457</c:v>
                </c:pt>
                <c:pt idx="584">
                  <c:v>3.0236794899885138</c:v>
                </c:pt>
                <c:pt idx="585">
                  <c:v>3.0210325841391001</c:v>
                </c:pt>
                <c:pt idx="586">
                  <c:v>3.0184084962078108</c:v>
                </c:pt>
                <c:pt idx="587">
                  <c:v>3.015807031872082</c:v>
                </c:pt>
                <c:pt idx="588">
                  <c:v>3.0132279984223396</c:v>
                </c:pt>
                <c:pt idx="589">
                  <c:v>3.010671204749368</c:v>
                </c:pt>
                <c:pt idx="590">
                  <c:v>3.0081364613317403</c:v>
                </c:pt>
                <c:pt idx="591">
                  <c:v>3.0056235802233626</c:v>
                </c:pt>
                <c:pt idx="592">
                  <c:v>3.0031323750410701</c:v>
                </c:pt>
                <c:pt idx="593">
                  <c:v>3.0006626609523392</c:v>
                </c:pt>
                <c:pt idx="594">
                  <c:v>2.9982142546630568</c:v>
                </c:pt>
                <c:pt idx="595">
                  <c:v>2.995786974405398</c:v>
                </c:pt>
                <c:pt idx="596">
                  <c:v>2.9933806399257623</c:v>
                </c:pt>
                <c:pt idx="597">
                  <c:v>2.9909950724728209</c:v>
                </c:pt>
                <c:pt idx="598">
                  <c:v>2.9886300947856128</c:v>
                </c:pt>
              </c:numCache>
            </c:numRef>
          </c:yVal>
          <c:smooth val="0"/>
          <c:extLst>
            <c:ext xmlns:c16="http://schemas.microsoft.com/office/drawing/2014/chart" uri="{C3380CC4-5D6E-409C-BE32-E72D297353CC}">
              <c16:uniqueId val="{00000001-614A-45BD-BB67-4F7064A109F5}"/>
            </c:ext>
          </c:extLst>
        </c:ser>
        <c:dLbls>
          <c:showLegendKey val="0"/>
          <c:showVal val="0"/>
          <c:showCatName val="0"/>
          <c:showSerName val="0"/>
          <c:showPercent val="0"/>
          <c:showBubbleSize val="0"/>
        </c:dLbls>
        <c:axId val="-1953101200"/>
        <c:axId val="-2007669024"/>
      </c:scatterChart>
      <c:valAx>
        <c:axId val="-2070302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Velocity (m/s)</a:t>
                </a:r>
              </a:p>
            </c:rich>
          </c:tx>
          <c:layout>
            <c:manualLayout>
              <c:xMode val="edge"/>
              <c:yMode val="edge"/>
              <c:x val="0.79772979449701797"/>
              <c:y val="0.959399831486928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1956103952"/>
        <c:crosses val="autoZero"/>
        <c:crossBetween val="midCat"/>
      </c:valAx>
      <c:valAx>
        <c:axId val="-195610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Force (N/kg)</a:t>
                </a:r>
              </a:p>
            </c:rich>
          </c:tx>
          <c:layout>
            <c:manualLayout>
              <c:xMode val="edge"/>
              <c:yMode val="edge"/>
              <c:x val="6.2178185053049697E-3"/>
              <c:y val="2.8499462324545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2070302160"/>
        <c:crosses val="autoZero"/>
        <c:crossBetween val="midCat"/>
      </c:valAx>
      <c:valAx>
        <c:axId val="-20076690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Power (W/kg)</a:t>
                </a:r>
              </a:p>
            </c:rich>
          </c:tx>
          <c:layout>
            <c:manualLayout>
              <c:xMode val="edge"/>
              <c:yMode val="edge"/>
              <c:x val="0.96848594161027801"/>
              <c:y val="5.113588501813849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1953101200"/>
        <c:crosses val="max"/>
        <c:crossBetween val="midCat"/>
      </c:valAx>
      <c:valAx>
        <c:axId val="-1953101200"/>
        <c:scaling>
          <c:orientation val="minMax"/>
        </c:scaling>
        <c:delete val="1"/>
        <c:axPos val="b"/>
        <c:numFmt formatCode="0.00" sourceLinked="0"/>
        <c:majorTickMark val="out"/>
        <c:minorTickMark val="none"/>
        <c:tickLblPos val="nextTo"/>
        <c:crossAx val="-2007669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FF0000"/>
                </a:solidFill>
                <a:latin typeface="+mn-lt"/>
                <a:ea typeface="+mn-ea"/>
                <a:cs typeface="+mn-cs"/>
              </a:defRPr>
            </a:pPr>
            <a:r>
              <a:rPr lang="is-IS">
                <a:solidFill>
                  <a:srgbClr val="FF0000"/>
                </a:solidFill>
              </a:rPr>
              <a:t>Ratio of Force</a:t>
            </a:r>
            <a:r>
              <a:rPr lang="is-IS" baseline="0">
                <a:solidFill>
                  <a:srgbClr val="FF0000"/>
                </a:solidFill>
              </a:rPr>
              <a:t> - Velocity</a:t>
            </a:r>
            <a:endParaRPr lang="is-IS">
              <a:solidFill>
                <a:srgbClr val="FF0000"/>
              </a:solidFill>
            </a:endParaRPr>
          </a:p>
        </c:rich>
      </c:tx>
      <c:layout>
        <c:manualLayout>
          <c:xMode val="edge"/>
          <c:yMode val="edge"/>
          <c:x val="0.35464282549423098"/>
          <c:y val="2.6222787147778402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rgbClr val="FF0000"/>
              </a:solidFill>
              <a:latin typeface="+mn-lt"/>
              <a:ea typeface="+mn-ea"/>
              <a:cs typeface="+mn-cs"/>
            </a:defRPr>
          </a:pPr>
          <a:endParaRPr lang="fr-FR"/>
        </a:p>
      </c:txPr>
    </c:title>
    <c:autoTitleDeleted val="0"/>
    <c:plotArea>
      <c:layout>
        <c:manualLayout>
          <c:layoutTarget val="inner"/>
          <c:xMode val="edge"/>
          <c:yMode val="edge"/>
          <c:x val="0.116155867164549"/>
          <c:y val="5.2681579379886802E-2"/>
          <c:w val="0.85466183798388595"/>
          <c:h val="0.85108533431782396"/>
        </c:manualLayout>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0"/>
            <c:trendlineLbl>
              <c:layout>
                <c:manualLayout>
                  <c:x val="-1.9536929552072323E-2"/>
                  <c:y val="8.4395193373492273E-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'FROM SPLIT TIMES'!$H$3:$H$601</c:f>
              <c:numCache>
                <c:formatCode>0.00</c:formatCode>
                <c:ptCount val="599"/>
                <c:pt idx="0">
                  <c:v>0.14407310576057392</c:v>
                </c:pt>
                <c:pt idx="1">
                  <c:v>0.21516843615887243</c:v>
                </c:pt>
                <c:pt idx="2">
                  <c:v>0.28564357787969702</c:v>
                </c:pt>
                <c:pt idx="3">
                  <c:v>0.35550394103920602</c:v>
                </c:pt>
                <c:pt idx="4">
                  <c:v>0.42475488855927829</c:v>
                </c:pt>
                <c:pt idx="5">
                  <c:v>0.49340173657920544</c:v>
                </c:pt>
                <c:pt idx="6">
                  <c:v>0.561449754863796</c:v>
                </c:pt>
                <c:pt idx="7">
                  <c:v>0.62890416720790887</c:v>
                </c:pt>
                <c:pt idx="8">
                  <c:v>0.69577015183747259</c:v>
                </c:pt>
                <c:pt idx="9">
                  <c:v>0.76205284180699395</c:v>
                </c:pt>
                <c:pt idx="10">
                  <c:v>0.82775732539360192</c:v>
                </c:pt>
                <c:pt idx="11">
                  <c:v>0.89288864648766286</c:v>
                </c:pt>
                <c:pt idx="12">
                  <c:v>0.95745180497997351</c:v>
                </c:pt>
                <c:pt idx="13">
                  <c:v>1.0214517571455881</c:v>
                </c:pt>
                <c:pt idx="14">
                  <c:v>1.0848934160242953</c:v>
                </c:pt>
                <c:pt idx="15">
                  <c:v>1.147781651797767</c:v>
                </c:pt>
                <c:pt idx="16">
                  <c:v>1.2101212921634337</c:v>
                </c:pt>
                <c:pt idx="17">
                  <c:v>1.2719171227050803</c:v>
                </c:pt>
                <c:pt idx="18">
                  <c:v>1.3331738872602243</c:v>
                </c:pt>
                <c:pt idx="19">
                  <c:v>1.3938962882842758</c:v>
                </c:pt>
                <c:pt idx="20">
                  <c:v>1.4540889872115368</c:v>
                </c:pt>
                <c:pt idx="21">
                  <c:v>1.513756604813032</c:v>
                </c:pt>
                <c:pt idx="22">
                  <c:v>1.5729037215512369</c:v>
                </c:pt>
                <c:pt idx="23">
                  <c:v>1.6315348779316992</c:v>
                </c:pt>
                <c:pt idx="24">
                  <c:v>1.6896545748515943</c:v>
                </c:pt>
                <c:pt idx="25">
                  <c:v>1.7472672739452475</c:v>
                </c:pt>
                <c:pt idx="26">
                  <c:v>1.8043773979266353</c:v>
                </c:pt>
                <c:pt idx="27">
                  <c:v>1.860989330928897</c:v>
                </c:pt>
                <c:pt idx="28">
                  <c:v>1.9171074188408965</c:v>
                </c:pt>
                <c:pt idx="29">
                  <c:v>1.9727359696408311</c:v>
                </c:pt>
                <c:pt idx="30">
                  <c:v>2.0278792537269466</c:v>
                </c:pt>
                <c:pt idx="31">
                  <c:v>2.0825415042453526</c:v>
                </c:pt>
                <c:pt idx="32">
                  <c:v>2.1367269174149941</c:v>
                </c:pt>
                <c:pt idx="33">
                  <c:v>2.190439652849772</c:v>
                </c:pt>
                <c:pt idx="34">
                  <c:v>2.2436838338778662</c:v>
                </c:pt>
                <c:pt idx="35">
                  <c:v>2.2964635478582669</c:v>
                </c:pt>
                <c:pt idx="36">
                  <c:v>2.3487828464945451</c:v>
                </c:pt>
                <c:pt idx="37">
                  <c:v>2.400645746145885</c:v>
                </c:pt>
                <c:pt idx="38">
                  <c:v>2.4520562281354108</c:v>
                </c:pt>
                <c:pt idx="39">
                  <c:v>2.5030182390558151</c:v>
                </c:pt>
                <c:pt idx="40">
                  <c:v>2.5535356910723221</c:v>
                </c:pt>
                <c:pt idx="41">
                  <c:v>2.6036124622230137</c:v>
                </c:pt>
                <c:pt idx="42">
                  <c:v>2.6532523967165278</c:v>
                </c:pt>
                <c:pt idx="43">
                  <c:v>2.7024593052271686</c:v>
                </c:pt>
                <c:pt idx="44">
                  <c:v>2.751236965187438</c:v>
                </c:pt>
                <c:pt idx="45">
                  <c:v>2.7995891210780082</c:v>
                </c:pt>
                <c:pt idx="46">
                  <c:v>2.8475194847151819</c:v>
                </c:pt>
                <c:pt idx="47">
                  <c:v>2.8950317355358259</c:v>
                </c:pt>
                <c:pt idx="48">
                  <c:v>2.9421295208798326</c:v>
                </c:pt>
                <c:pt idx="49">
                  <c:v>2.9888164562701123</c:v>
                </c:pt>
                <c:pt idx="50">
                  <c:v>3.0350961256901403</c:v>
                </c:pt>
                <c:pt idx="51">
                  <c:v>3.0809720818590915</c:v>
                </c:pt>
                <c:pt idx="52">
                  <c:v>3.1264478465045653</c:v>
                </c:pt>
                <c:pt idx="53">
                  <c:v>3.1715269106329371</c:v>
                </c:pt>
                <c:pt idx="54">
                  <c:v>3.2162127347973501</c:v>
                </c:pt>
                <c:pt idx="55">
                  <c:v>3.260508749363368</c:v>
                </c:pt>
                <c:pt idx="56">
                  <c:v>3.304418354772312</c:v>
                </c:pt>
                <c:pt idx="57">
                  <c:v>3.3479449218023047</c:v>
                </c:pt>
                <c:pt idx="58">
                  <c:v>3.3910917918270211</c:v>
                </c:pt>
                <c:pt idx="59">
                  <c:v>3.4338622770722056</c:v>
                </c:pt>
                <c:pt idx="60">
                  <c:v>3.4762596608699332</c:v>
                </c:pt>
                <c:pt idx="61">
                  <c:v>3.5182871979106576</c:v>
                </c:pt>
                <c:pt idx="62">
                  <c:v>3.5599481144930665</c:v>
                </c:pt>
                <c:pt idx="63">
                  <c:v>3.6012456087717482</c:v>
                </c:pt>
                <c:pt idx="64">
                  <c:v>3.6421828510027066</c:v>
                </c:pt>
                <c:pt idx="65">
                  <c:v>3.6827629837867235</c:v>
                </c:pt>
                <c:pt idx="66">
                  <c:v>3.7229891223106111</c:v>
                </c:pt>
                <c:pt idx="67">
                  <c:v>3.7628643545863496</c:v>
                </c:pt>
                <c:pt idx="68">
                  <c:v>3.8023917416881448</c:v>
                </c:pt>
                <c:pt idx="69">
                  <c:v>3.8415743179874116</c:v>
                </c:pt>
                <c:pt idx="70">
                  <c:v>3.8804150913857161</c:v>
                </c:pt>
                <c:pt idx="71">
                  <c:v>3.9189170435456777</c:v>
                </c:pt>
                <c:pt idx="72">
                  <c:v>3.9570831301198637</c:v>
                </c:pt>
                <c:pt idx="73">
                  <c:v>3.9949162809776788</c:v>
                </c:pt>
                <c:pt idx="74">
                  <c:v>4.0324194004302845</c:v>
                </c:pt>
                <c:pt idx="75">
                  <c:v>4.0695953674535517</c:v>
                </c:pt>
                <c:pt idx="76">
                  <c:v>4.1064470359090688</c:v>
                </c:pt>
                <c:pt idx="77">
                  <c:v>4.1429772347632197</c:v>
                </c:pt>
                <c:pt idx="78">
                  <c:v>4.1791887683043578</c:v>
                </c:pt>
                <c:pt idx="79">
                  <c:v>4.2150844163580752</c:v>
                </c:pt>
                <c:pt idx="80">
                  <c:v>4.2506669345006047</c:v>
                </c:pt>
                <c:pt idx="81">
                  <c:v>4.2859390542703544</c:v>
                </c:pt>
                <c:pt idx="82">
                  <c:v>4.3209034833775917</c:v>
                </c:pt>
                <c:pt idx="83">
                  <c:v>4.3555629059123158</c:v>
                </c:pt>
                <c:pt idx="84">
                  <c:v>4.3899199825502926</c:v>
                </c:pt>
                <c:pt idx="85">
                  <c:v>4.4239773507573137</c:v>
                </c:pt>
                <c:pt idx="86">
                  <c:v>4.4577376249916618</c:v>
                </c:pt>
                <c:pt idx="87">
                  <c:v>4.4912033969048135</c:v>
                </c:pt>
                <c:pt idx="88">
                  <c:v>4.5243772355403911</c:v>
                </c:pt>
                <c:pt idx="89">
                  <c:v>4.5572616875313763</c:v>
                </c:pt>
                <c:pt idx="90">
                  <c:v>4.5898592772956102</c:v>
                </c:pt>
                <c:pt idx="91">
                  <c:v>4.6221725072295792</c:v>
                </c:pt>
                <c:pt idx="92">
                  <c:v>4.6542038579005167</c:v>
                </c:pt>
                <c:pt idx="93">
                  <c:v>4.6859557882368277</c:v>
                </c:pt>
                <c:pt idx="94">
                  <c:v>4.7174307357168512</c:v>
                </c:pt>
                <c:pt idx="95">
                  <c:v>4.7486311165559734</c:v>
                </c:pt>
                <c:pt idx="96">
                  <c:v>4.7795593258921176</c:v>
                </c:pt>
                <c:pt idx="97">
                  <c:v>4.8102177379696043</c:v>
                </c:pt>
                <c:pt idx="98">
                  <c:v>4.8406087063214178</c:v>
                </c:pt>
                <c:pt idx="99">
                  <c:v>4.8707345639498723</c:v>
                </c:pt>
                <c:pt idx="100">
                  <c:v>4.9005976235057149</c:v>
                </c:pt>
                <c:pt idx="101">
                  <c:v>4.9302001774656583</c:v>
                </c:pt>
                <c:pt idx="102">
                  <c:v>4.9595444983083565</c:v>
                </c:pt>
                <c:pt idx="103">
                  <c:v>4.9886328386888668</c:v>
                </c:pt>
                <c:pt idx="104">
                  <c:v>5.0174674316115704</c:v>
                </c:pt>
                <c:pt idx="105">
                  <c:v>5.0460504906015959</c:v>
                </c:pt>
                <c:pt idx="106">
                  <c:v>5.0743842098747383</c:v>
                </c:pt>
                <c:pt idx="107">
                  <c:v>5.1024707645059086</c:v>
                </c:pt>
                <c:pt idx="108">
                  <c:v>5.1303123105960955</c:v>
                </c:pt>
                <c:pt idx="109">
                  <c:v>5.1579109854378942</c:v>
                </c:pt>
                <c:pt idx="110">
                  <c:v>5.1852689076795686</c:v>
                </c:pt>
                <c:pt idx="111">
                  <c:v>5.2123881774876937</c:v>
                </c:pt>
                <c:pt idx="112">
                  <c:v>5.2392708767083818</c:v>
                </c:pt>
                <c:pt idx="113">
                  <c:v>5.2659190690270963</c:v>
                </c:pt>
                <c:pt idx="114">
                  <c:v>5.2923348001270689</c:v>
                </c:pt>
                <c:pt idx="115">
                  <c:v>5.3185200978463456</c:v>
                </c:pt>
                <c:pt idx="116">
                  <c:v>5.3444769723334531</c:v>
                </c:pt>
                <c:pt idx="117">
                  <c:v>5.3702074162017093</c:v>
                </c:pt>
                <c:pt idx="118">
                  <c:v>5.3957134046821915</c:v>
                </c:pt>
                <c:pt idx="119">
                  <c:v>5.4209968957753674</c:v>
                </c:pt>
                <c:pt idx="120">
                  <c:v>5.4460598304014018</c:v>
                </c:pt>
                <c:pt idx="121">
                  <c:v>5.4709041325491521</c:v>
                </c:pt>
                <c:pt idx="122">
                  <c:v>5.4955317094238723</c:v>
                </c:pt>
                <c:pt idx="123">
                  <c:v>5.5199444515936165</c:v>
                </c:pt>
                <c:pt idx="124">
                  <c:v>5.5441442331343733</c:v>
                </c:pt>
                <c:pt idx="125">
                  <c:v>5.5681329117739287</c:v>
                </c:pt>
                <c:pt idx="126">
                  <c:v>5.591912329034483</c:v>
                </c:pt>
                <c:pt idx="127">
                  <c:v>5.6154843103740077</c:v>
                </c:pt>
                <c:pt idx="128">
                  <c:v>5.6388506653263937</c:v>
                </c:pt>
                <c:pt idx="129">
                  <c:v>5.6620131876403459</c:v>
                </c:pt>
                <c:pt idx="130">
                  <c:v>5.6849736554170978</c:v>
                </c:pt>
                <c:pt idx="131">
                  <c:v>5.7077338312468981</c:v>
                </c:pt>
                <c:pt idx="132">
                  <c:v>5.7302954623443245</c:v>
                </c:pt>
                <c:pt idx="133">
                  <c:v>5.7526602806824121</c:v>
                </c:pt>
                <c:pt idx="134">
                  <c:v>5.7748300031256008</c:v>
                </c:pt>
                <c:pt idx="135">
                  <c:v>5.7968063315615472</c:v>
                </c:pt>
                <c:pt idx="136">
                  <c:v>5.8185909530317614</c:v>
                </c:pt>
                <c:pt idx="137">
                  <c:v>5.8401855398611175</c:v>
                </c:pt>
                <c:pt idx="138">
                  <c:v>5.8615917497862364</c:v>
                </c:pt>
                <c:pt idx="139">
                  <c:v>5.8828112260827359</c:v>
                </c:pt>
                <c:pt idx="140">
                  <c:v>5.903845597691384</c:v>
                </c:pt>
                <c:pt idx="141">
                  <c:v>5.9246964793431482</c:v>
                </c:pt>
                <c:pt idx="142">
                  <c:v>5.9453654716831501</c:v>
                </c:pt>
                <c:pt idx="143">
                  <c:v>5.965854161393537</c:v>
                </c:pt>
                <c:pt idx="144">
                  <c:v>5.9861641213152943</c:v>
                </c:pt>
                <c:pt idx="145">
                  <c:v>6.0062969105689819</c:v>
                </c:pt>
                <c:pt idx="146">
                  <c:v>6.0262540746744193</c:v>
                </c:pt>
                <c:pt idx="147">
                  <c:v>6.0460371456693327</c:v>
                </c:pt>
                <c:pt idx="148">
                  <c:v>6.0656476422269687</c:v>
                </c:pt>
                <c:pt idx="149">
                  <c:v>6.0850870697726638</c:v>
                </c:pt>
                <c:pt idx="150">
                  <c:v>6.1043569205994288</c:v>
                </c:pt>
                <c:pt idx="151">
                  <c:v>6.1234586739824861</c:v>
                </c:pt>
                <c:pt idx="152">
                  <c:v>6.1423937962928479</c:v>
                </c:pt>
                <c:pt idx="153">
                  <c:v>6.1611637411098679</c:v>
                </c:pt>
                <c:pt idx="154">
                  <c:v>6.1797699493328357</c:v>
                </c:pt>
                <c:pt idx="155">
                  <c:v>6.1982138492915926</c:v>
                </c:pt>
                <c:pt idx="156">
                  <c:v>6.2164968568561685</c:v>
                </c:pt>
                <c:pt idx="157">
                  <c:v>6.2346203755454805</c:v>
                </c:pt>
                <c:pt idx="158">
                  <c:v>6.2525857966350751</c:v>
                </c:pt>
                <c:pt idx="159">
                  <c:v>6.2703944992639302</c:v>
                </c:pt>
                <c:pt idx="160">
                  <c:v>6.2880478505403259</c:v>
                </c:pt>
                <c:pt idx="161">
                  <c:v>6.3055472056467936</c:v>
                </c:pt>
                <c:pt idx="162">
                  <c:v>6.3228939079441497</c:v>
                </c:pt>
                <c:pt idx="163">
                  <c:v>6.3400892890746157</c:v>
                </c:pt>
                <c:pt idx="164">
                  <c:v>6.3571346690640471</c:v>
                </c:pt>
                <c:pt idx="165">
                  <c:v>6.3740313564232665</c:v>
                </c:pt>
                <c:pt idx="166">
                  <c:v>6.3907806482485139</c:v>
                </c:pt>
                <c:pt idx="167">
                  <c:v>6.4073838303210193</c:v>
                </c:pt>
                <c:pt idx="168">
                  <c:v>6.4238421772057031</c:v>
                </c:pt>
                <c:pt idx="169">
                  <c:v>6.4401569523490281</c:v>
                </c:pt>
                <c:pt idx="170">
                  <c:v>6.4563294081759821</c:v>
                </c:pt>
                <c:pt idx="171">
                  <c:v>6.4723607861862273</c:v>
                </c:pt>
                <c:pt idx="172">
                  <c:v>6.4882523170494029</c:v>
                </c:pt>
                <c:pt idx="173">
                  <c:v>6.5040052206995966</c:v>
                </c:pt>
                <c:pt idx="174">
                  <c:v>6.5196207064290013</c:v>
                </c:pt>
                <c:pt idx="175">
                  <c:v>6.5350999729807411</c:v>
                </c:pt>
                <c:pt idx="176">
                  <c:v>6.5504442086408998</c:v>
                </c:pt>
                <c:pt idx="177">
                  <c:v>6.5656545913297375</c:v>
                </c:pt>
                <c:pt idx="178">
                  <c:v>6.5807322886921149</c:v>
                </c:pt>
                <c:pt idx="179">
                  <c:v>6.5956784581871331</c:v>
                </c:pt>
                <c:pt idx="180">
                  <c:v>6.610494247176983</c:v>
                </c:pt>
                <c:pt idx="181">
                  <c:v>6.6251807930150282</c:v>
                </c:pt>
                <c:pt idx="182">
                  <c:v>6.6397392231331116</c:v>
                </c:pt>
                <c:pt idx="183">
                  <c:v>6.6541706551281044</c:v>
                </c:pt>
                <c:pt idx="184">
                  <c:v>6.6684761968477044</c:v>
                </c:pt>
                <c:pt idx="185">
                  <c:v>6.6826569464754755</c:v>
                </c:pt>
                <c:pt idx="186">
                  <c:v>6.6967139926151553</c:v>
                </c:pt>
                <c:pt idx="187">
                  <c:v>6.7106484143742247</c:v>
                </c:pt>
                <c:pt idx="188">
                  <c:v>6.7244612814467377</c:v>
                </c:pt>
                <c:pt idx="189">
                  <c:v>6.7381536541954485</c:v>
                </c:pt>
                <c:pt idx="190">
                  <c:v>6.751726583733209</c:v>
                </c:pt>
                <c:pt idx="191">
                  <c:v>6.7651811120036509</c:v>
                </c:pt>
                <c:pt idx="192">
                  <c:v>6.7785182718611843</c:v>
                </c:pt>
                <c:pt idx="193">
                  <c:v>6.7917390871502779</c:v>
                </c:pt>
                <c:pt idx="194">
                  <c:v>6.8048445727840576</c:v>
                </c:pt>
                <c:pt idx="195">
                  <c:v>6.8178357348222187</c:v>
                </c:pt>
                <c:pt idx="196">
                  <c:v>6.8307135705482551</c:v>
                </c:pt>
                <c:pt idx="197">
                  <c:v>6.8434790685460207</c:v>
                </c:pt>
                <c:pt idx="198">
                  <c:v>6.8561332087756153</c:v>
                </c:pt>
                <c:pt idx="199">
                  <c:v>6.8686769626486148</c:v>
                </c:pt>
                <c:pt idx="200">
                  <c:v>6.881111293102645</c:v>
                </c:pt>
                <c:pt idx="201">
                  <c:v>6.8934371546752971</c:v>
                </c:pt>
                <c:pt idx="202">
                  <c:v>6.9056554935774059</c:v>
                </c:pt>
                <c:pt idx="203">
                  <c:v>6.9177672477656929</c:v>
                </c:pt>
                <c:pt idx="204">
                  <c:v>6.9297733470147618</c:v>
                </c:pt>
                <c:pt idx="205">
                  <c:v>6.9416747129884779</c:v>
                </c:pt>
                <c:pt idx="206">
                  <c:v>6.9534722593107201</c:v>
                </c:pt>
                <c:pt idx="207">
                  <c:v>6.9651668916355165</c:v>
                </c:pt>
                <c:pt idx="208">
                  <c:v>6.9767595077165687</c:v>
                </c:pt>
                <c:pt idx="209">
                  <c:v>6.9882509974761664</c:v>
                </c:pt>
                <c:pt idx="210">
                  <c:v>6.9996422430735068</c:v>
                </c:pt>
                <c:pt idx="211">
                  <c:v>7.0109341189724121</c:v>
                </c:pt>
                <c:pt idx="212">
                  <c:v>7.0221274920084618</c:v>
                </c:pt>
                <c:pt idx="213">
                  <c:v>7.0332232214555326</c:v>
                </c:pt>
                <c:pt idx="214">
                  <c:v>7.044222159091766</c:v>
                </c:pt>
                <c:pt idx="215">
                  <c:v>7.0551251492649518</c:v>
                </c:pt>
                <c:pt idx="216">
                  <c:v>7.0659330289573496</c:v>
                </c:pt>
                <c:pt idx="217">
                  <c:v>7.0766466278499367</c:v>
                </c:pt>
                <c:pt idx="218">
                  <c:v>7.0872667683861037</c:v>
                </c:pt>
                <c:pt idx="219">
                  <c:v>7.0977942658347883</c:v>
                </c:pt>
                <c:pt idx="220">
                  <c:v>7.1082299283530599</c:v>
                </c:pt>
                <c:pt idx="221">
                  <c:v>7.1185745570481611</c:v>
                </c:pt>
                <c:pt idx="222">
                  <c:v>7.1288289460390022</c:v>
                </c:pt>
                <c:pt idx="223">
                  <c:v>7.1389938825171271</c:v>
                </c:pt>
                <c:pt idx="224">
                  <c:v>7.1490701468071398</c:v>
                </c:pt>
                <c:pt idx="225">
                  <c:v>7.1590585124266095</c:v>
                </c:pt>
                <c:pt idx="226">
                  <c:v>7.1689597461454468</c:v>
                </c:pt>
                <c:pt idx="227">
                  <c:v>7.1787746080447699</c:v>
                </c:pt>
                <c:pt idx="228">
                  <c:v>7.1885038515752528</c:v>
                </c:pt>
                <c:pt idx="229">
                  <c:v>7.1981482236149619</c:v>
                </c:pt>
                <c:pt idx="230">
                  <c:v>7.2077084645266911</c:v>
                </c:pt>
                <c:pt idx="231">
                  <c:v>7.2171853082148054</c:v>
                </c:pt>
                <c:pt idx="232">
                  <c:v>7.2265794821815641</c:v>
                </c:pt>
                <c:pt idx="233">
                  <c:v>7.2358917075829865</c:v>
                </c:pt>
                <c:pt idx="234">
                  <c:v>7.2451226992841962</c:v>
                </c:pt>
                <c:pt idx="235">
                  <c:v>7.2542731659143103</c:v>
                </c:pt>
                <c:pt idx="236">
                  <c:v>7.2633438099208307</c:v>
                </c:pt>
                <c:pt idx="237">
                  <c:v>7.2723353276235754</c:v>
                </c:pt>
                <c:pt idx="238">
                  <c:v>7.2812484092681222</c:v>
                </c:pt>
                <c:pt idx="239">
                  <c:v>7.2900837390788116</c:v>
                </c:pt>
                <c:pt idx="240">
                  <c:v>7.2988419953112542</c:v>
                </c:pt>
                <c:pt idx="241">
                  <c:v>7.3075238503044133</c:v>
                </c:pt>
                <c:pt idx="242">
                  <c:v>7.3161299705322076</c:v>
                </c:pt>
                <c:pt idx="243">
                  <c:v>7.3246610166546784</c:v>
                </c:pt>
                <c:pt idx="244">
                  <c:v>7.3331176435687091</c:v>
                </c:pt>
                <c:pt idx="245">
                  <c:v>7.3415005004582907</c:v>
                </c:pt>
                <c:pt idx="246">
                  <c:v>7.3498102308443629</c:v>
                </c:pt>
                <c:pt idx="247">
                  <c:v>7.3580474726342171</c:v>
                </c:pt>
                <c:pt idx="248">
                  <c:v>7.36621285817046</c:v>
                </c:pt>
                <c:pt idx="249">
                  <c:v>7.3743070142795597</c:v>
                </c:pt>
                <c:pt idx="250">
                  <c:v>7.3823305623199662</c:v>
                </c:pt>
                <c:pt idx="251">
                  <c:v>7.3902841182298076</c:v>
                </c:pt>
                <c:pt idx="252">
                  <c:v>7.3981682925741747</c:v>
                </c:pt>
                <c:pt idx="253">
                  <c:v>7.4059836905919916</c:v>
                </c:pt>
                <c:pt idx="254">
                  <c:v>7.4137309122424808</c:v>
                </c:pt>
                <c:pt idx="255">
                  <c:v>7.4214105522512144</c:v>
                </c:pt>
                <c:pt idx="256">
                  <c:v>7.429023200155771</c:v>
                </c:pt>
                <c:pt idx="257">
                  <c:v>7.4365694403509961</c:v>
                </c:pt>
                <c:pt idx="258">
                  <c:v>7.4440498521338556</c:v>
                </c:pt>
                <c:pt idx="259">
                  <c:v>7.4514650097479187</c:v>
                </c:pt>
                <c:pt idx="260">
                  <c:v>7.4588154824274282</c:v>
                </c:pt>
                <c:pt idx="261">
                  <c:v>7.4661018344410026</c:v>
                </c:pt>
                <c:pt idx="262">
                  <c:v>7.4733246251349588</c:v>
                </c:pt>
                <c:pt idx="263">
                  <c:v>7.480484408976241</c:v>
                </c:pt>
                <c:pt idx="264">
                  <c:v>7.4875817355949943</c:v>
                </c:pt>
                <c:pt idx="265">
                  <c:v>7.49461714982675</c:v>
                </c:pt>
                <c:pt idx="266">
                  <c:v>7.5015911917542573</c:v>
                </c:pt>
                <c:pt idx="267">
                  <c:v>7.5085043967489398</c:v>
                </c:pt>
                <c:pt idx="268">
                  <c:v>7.5153572955119916</c:v>
                </c:pt>
                <c:pt idx="269">
                  <c:v>7.5221504141151252</c:v>
                </c:pt>
                <c:pt idx="270">
                  <c:v>7.528884274040947</c:v>
                </c:pt>
                <c:pt idx="271">
                  <c:v>7.5355593922229964</c:v>
                </c:pt>
                <c:pt idx="272">
                  <c:v>7.5421762810854256</c:v>
                </c:pt>
                <c:pt idx="273">
                  <c:v>7.5487354485823372</c:v>
                </c:pt>
                <c:pt idx="274">
                  <c:v>7.5552373982367751</c:v>
                </c:pt>
                <c:pt idx="275">
                  <c:v>7.5616826291793862</c:v>
                </c:pt>
                <c:pt idx="276">
                  <c:v>7.5680716361867262</c:v>
                </c:pt>
                <c:pt idx="277">
                  <c:v>7.5744049097192514</c:v>
                </c:pt>
                <c:pt idx="278">
                  <c:v>7.5806829359589631</c:v>
                </c:pt>
                <c:pt idx="279">
                  <c:v>7.5869061968467317</c:v>
                </c:pt>
                <c:pt idx="280">
                  <c:v>7.5930751701192962</c:v>
                </c:pt>
                <c:pt idx="281">
                  <c:v>7.5991903293459311</c:v>
                </c:pt>
                <c:pt idx="282">
                  <c:v>7.6052521439648118</c:v>
                </c:pt>
                <c:pt idx="283">
                  <c:v>7.6112610793190427</c:v>
                </c:pt>
                <c:pt idx="284">
                  <c:v>7.617217596692381</c:v>
                </c:pt>
                <c:pt idx="285">
                  <c:v>7.6231221533446503</c:v>
                </c:pt>
                <c:pt idx="286">
                  <c:v>7.6289752025468411</c:v>
                </c:pt>
                <c:pt idx="287">
                  <c:v>7.6347771936159106</c:v>
                </c:pt>
                <c:pt idx="288">
                  <c:v>7.6405285719492664</c:v>
                </c:pt>
                <c:pt idx="289">
                  <c:v>7.6462297790589684</c:v>
                </c:pt>
                <c:pt idx="290">
                  <c:v>7.6518812526056132</c:v>
                </c:pt>
                <c:pt idx="291">
                  <c:v>7.6574834264319396</c:v>
                </c:pt>
                <c:pt idx="292">
                  <c:v>7.6630367305961249</c:v>
                </c:pt>
                <c:pt idx="293">
                  <c:v>7.6685415914048063</c:v>
                </c:pt>
                <c:pt idx="294">
                  <c:v>7.6739984314458018</c:v>
                </c:pt>
                <c:pt idx="295">
                  <c:v>7.6794076696205531</c:v>
                </c:pt>
                <c:pt idx="296">
                  <c:v>7.6847697211762824</c:v>
                </c:pt>
                <c:pt idx="297">
                  <c:v>7.6900849977378698</c:v>
                </c:pt>
                <c:pt idx="298">
                  <c:v>7.6953539073394523</c:v>
                </c:pt>
                <c:pt idx="299">
                  <c:v>7.7005768544557451</c:v>
                </c:pt>
                <c:pt idx="300">
                  <c:v>7.7057542400330963</c:v>
                </c:pt>
                <c:pt idx="301">
                  <c:v>7.7108864615202606</c:v>
                </c:pt>
                <c:pt idx="302">
                  <c:v>7.7159739128989129</c:v>
                </c:pt>
                <c:pt idx="303">
                  <c:v>7.7210169847138923</c:v>
                </c:pt>
                <c:pt idx="304">
                  <c:v>7.7260160641031845</c:v>
                </c:pt>
                <c:pt idx="305">
                  <c:v>7.7309715348276349</c:v>
                </c:pt>
                <c:pt idx="306">
                  <c:v>7.735883777300419</c:v>
                </c:pt>
                <c:pt idx="307">
                  <c:v>7.7407531686162336</c:v>
                </c:pt>
                <c:pt idx="308">
                  <c:v>7.745580082580255</c:v>
                </c:pt>
                <c:pt idx="309">
                  <c:v>7.7503648897368258</c:v>
                </c:pt>
                <c:pt idx="310">
                  <c:v>7.75510795739791</c:v>
                </c:pt>
                <c:pt idx="311">
                  <c:v>7.7598096496712801</c:v>
                </c:pt>
                <c:pt idx="312">
                  <c:v>7.7644703274884739</c:v>
                </c:pt>
                <c:pt idx="313">
                  <c:v>7.7690903486325027</c:v>
                </c:pt>
                <c:pt idx="314">
                  <c:v>7.7736700677653134</c:v>
                </c:pt>
                <c:pt idx="315">
                  <c:v>7.7782098364550185</c:v>
                </c:pt>
                <c:pt idx="316">
                  <c:v>7.7827100032028822</c:v>
                </c:pt>
                <c:pt idx="317">
                  <c:v>7.7871709134700717</c:v>
                </c:pt>
                <c:pt idx="318">
                  <c:v>7.7915929097041818</c:v>
                </c:pt>
                <c:pt idx="319">
                  <c:v>7.7959763313655186</c:v>
                </c:pt>
                <c:pt idx="320">
                  <c:v>7.8003215149531639</c:v>
                </c:pt>
                <c:pt idx="321">
                  <c:v>7.8046287940308012</c:v>
                </c:pt>
                <c:pt idx="322">
                  <c:v>7.8088984992523258</c:v>
                </c:pt>
                <c:pt idx="323">
                  <c:v>7.8131309583872266</c:v>
                </c:pt>
                <c:pt idx="324">
                  <c:v>7.8173264963457481</c:v>
                </c:pt>
                <c:pt idx="325">
                  <c:v>7.8214854352038348</c:v>
                </c:pt>
                <c:pt idx="326">
                  <c:v>7.8256080942278494</c:v>
                </c:pt>
                <c:pt idx="327">
                  <c:v>7.8296947898990901</c:v>
                </c:pt>
                <c:pt idx="328">
                  <c:v>7.8337458359380774</c:v>
                </c:pt>
                <c:pt idx="329">
                  <c:v>7.8377615433286447</c:v>
                </c:pt>
                <c:pt idx="330">
                  <c:v>7.8417422203418043</c:v>
                </c:pt>
                <c:pt idx="331">
                  <c:v>7.845688172559421</c:v>
                </c:pt>
                <c:pt idx="332">
                  <c:v>7.8495997028976605</c:v>
                </c:pt>
                <c:pt idx="333">
                  <c:v>7.8534771116302498</c:v>
                </c:pt>
                <c:pt idx="334">
                  <c:v>7.8573206964115281</c:v>
                </c:pt>
                <c:pt idx="335">
                  <c:v>7.8611307522992933</c:v>
                </c:pt>
                <c:pt idx="336">
                  <c:v>7.8649075717774517</c:v>
                </c:pt>
                <c:pt idx="337">
                  <c:v>7.8686514447784788</c:v>
                </c:pt>
                <c:pt idx="338">
                  <c:v>7.8723626587056659</c:v>
                </c:pt>
                <c:pt idx="339">
                  <c:v>7.8760414984551899</c:v>
                </c:pt>
                <c:pt idx="340">
                  <c:v>7.8796882464379809</c:v>
                </c:pt>
                <c:pt idx="341">
                  <c:v>7.8833031826014048</c:v>
                </c:pt>
                <c:pt idx="342">
                  <c:v>7.8868865844507496</c:v>
                </c:pt>
                <c:pt idx="343">
                  <c:v>7.8904387270705314</c:v>
                </c:pt>
                <c:pt idx="344">
                  <c:v>7.8939598831456088</c:v>
                </c:pt>
                <c:pt idx="345">
                  <c:v>7.8974503229821229</c:v>
                </c:pt>
                <c:pt idx="346">
                  <c:v>7.900910314528236</c:v>
                </c:pt>
                <c:pt idx="347">
                  <c:v>7.9043401233947144</c:v>
                </c:pt>
                <c:pt idx="348">
                  <c:v>7.9077400128753057</c:v>
                </c:pt>
                <c:pt idx="349">
                  <c:v>7.9111102439669612</c:v>
                </c:pt>
                <c:pt idx="350">
                  <c:v>7.9144510753898638</c:v>
                </c:pt>
                <c:pt idx="351">
                  <c:v>7.9177627636072963</c:v>
                </c:pt>
                <c:pt idx="352">
                  <c:v>7.9210455628453218</c:v>
                </c:pt>
                <c:pt idx="353">
                  <c:v>7.9242997251123057</c:v>
                </c:pt>
                <c:pt idx="354">
                  <c:v>7.9275255002182572</c:v>
                </c:pt>
                <c:pt idx="355">
                  <c:v>7.9307231357940093</c:v>
                </c:pt>
                <c:pt idx="356">
                  <c:v>7.9338928773102273</c:v>
                </c:pt>
                <c:pt idx="357">
                  <c:v>7.9370349680962509</c:v>
                </c:pt>
                <c:pt idx="358">
                  <c:v>7.9401496493587773</c:v>
                </c:pt>
                <c:pt idx="359">
                  <c:v>7.9432371602003764</c:v>
                </c:pt>
                <c:pt idx="360">
                  <c:v>7.9462977376378428</c:v>
                </c:pt>
                <c:pt idx="361">
                  <c:v>7.9493316166203938</c:v>
                </c:pt>
                <c:pt idx="362">
                  <c:v>7.9523390300477086</c:v>
                </c:pt>
                <c:pt idx="363">
                  <c:v>7.955320208787799</c:v>
                </c:pt>
                <c:pt idx="364">
                  <c:v>7.9582753816947385</c:v>
                </c:pt>
                <c:pt idx="365">
                  <c:v>7.9612047756262294</c:v>
                </c:pt>
                <c:pt idx="366">
                  <c:v>7.9641086154610168</c:v>
                </c:pt>
                <c:pt idx="367">
                  <c:v>7.9669871241161516</c:v>
                </c:pt>
                <c:pt idx="368">
                  <c:v>7.9698405225641062</c:v>
                </c:pt>
                <c:pt idx="369">
                  <c:v>7.9726690298497314</c:v>
                </c:pt>
                <c:pt idx="370">
                  <c:v>7.975472863107079</c:v>
                </c:pt>
                <c:pt idx="371">
                  <c:v>7.9782522375760649</c:v>
                </c:pt>
                <c:pt idx="372">
                  <c:v>7.9810073666189938</c:v>
                </c:pt>
                <c:pt idx="373">
                  <c:v>7.9837384617369409</c:v>
                </c:pt>
                <c:pt idx="374">
                  <c:v>7.9864457325859828</c:v>
                </c:pt>
                <c:pt idx="375">
                  <c:v>7.9891293869932971</c:v>
                </c:pt>
                <c:pt idx="376">
                  <c:v>7.9917896309731153</c:v>
                </c:pt>
                <c:pt idx="377">
                  <c:v>7.9944266687425358</c:v>
                </c:pt>
                <c:pt idx="378">
                  <c:v>7.9970407027371984</c:v>
                </c:pt>
                <c:pt idx="379">
                  <c:v>7.9996319336268353</c:v>
                </c:pt>
                <c:pt idx="380">
                  <c:v>8.0022005603306621</c:v>
                </c:pt>
                <c:pt idx="381">
                  <c:v>8.0047467800326597</c:v>
                </c:pt>
                <c:pt idx="382">
                  <c:v>8.0072707881967009</c:v>
                </c:pt>
                <c:pt idx="383">
                  <c:v>8.0097727785815671</c:v>
                </c:pt>
                <c:pt idx="384">
                  <c:v>8.0122529432558114</c:v>
                </c:pt>
                <c:pt idx="385">
                  <c:v>8.0147114726125093</c:v>
                </c:pt>
                <c:pt idx="386">
                  <c:v>8.0171485553838728</c:v>
                </c:pt>
                <c:pt idx="387">
                  <c:v>8.0195643786557387</c:v>
                </c:pt>
                <c:pt idx="388">
                  <c:v>8.0219591278819316</c:v>
                </c:pt>
                <c:pt idx="389">
                  <c:v>8.0243329868984983</c:v>
                </c:pt>
                <c:pt idx="390">
                  <c:v>8.0266861379378192</c:v>
                </c:pt>
                <c:pt idx="391">
                  <c:v>8.0290187616426092</c:v>
                </c:pt>
                <c:pt idx="392">
                  <c:v>8.0313310370797613</c:v>
                </c:pt>
                <c:pt idx="393">
                  <c:v>8.0336231417541182</c:v>
                </c:pt>
                <c:pt idx="394">
                  <c:v>8.0358952516220867</c:v>
                </c:pt>
                <c:pt idx="395">
                  <c:v>8.038147541105138</c:v>
                </c:pt>
                <c:pt idx="396">
                  <c:v>8.0403801831032169</c:v>
                </c:pt>
                <c:pt idx="397">
                  <c:v>8.0425933490079942</c:v>
                </c:pt>
                <c:pt idx="398">
                  <c:v>8.0447872087160377</c:v>
                </c:pt>
                <c:pt idx="399">
                  <c:v>8.0469619306418494</c:v>
                </c:pt>
                <c:pt idx="400">
                  <c:v>8.0491176817307934</c:v>
                </c:pt>
                <c:pt idx="401">
                  <c:v>8.0512546274719128</c:v>
                </c:pt>
                <c:pt idx="402">
                  <c:v>8.0533729319106353</c:v>
                </c:pt>
                <c:pt idx="403">
                  <c:v>8.0554727576613629</c:v>
                </c:pt>
                <c:pt idx="404">
                  <c:v>8.0575542659199577</c:v>
                </c:pt>
                <c:pt idx="405">
                  <c:v>8.059617616476114</c:v>
                </c:pt>
                <c:pt idx="406">
                  <c:v>8.0616629677256295</c:v>
                </c:pt>
                <c:pt idx="407">
                  <c:v>8.0636904766825594</c:v>
                </c:pt>
                <c:pt idx="408">
                  <c:v>8.0657002989912741</c:v>
                </c:pt>
                <c:pt idx="409">
                  <c:v>8.0676925889384048</c:v>
                </c:pt>
                <c:pt idx="410">
                  <c:v>8.0696674994646838</c:v>
                </c:pt>
                <c:pt idx="411">
                  <c:v>8.0716251821766942</c:v>
                </c:pt>
                <c:pt idx="412">
                  <c:v>8.0735657873585041</c:v>
                </c:pt>
                <c:pt idx="413">
                  <c:v>8.0754894639831978</c:v>
                </c:pt>
                <c:pt idx="414">
                  <c:v>8.0773963597243235</c:v>
                </c:pt>
                <c:pt idx="415">
                  <c:v>8.0792866209672187</c:v>
                </c:pt>
                <c:pt idx="416">
                  <c:v>8.0811603928202498</c:v>
                </c:pt>
                <c:pt idx="417">
                  <c:v>8.0830178191259598</c:v>
                </c:pt>
                <c:pt idx="418">
                  <c:v>8.0848590424721003</c:v>
                </c:pt>
                <c:pt idx="419">
                  <c:v>8.0866842042025819</c:v>
                </c:pt>
                <c:pt idx="420">
                  <c:v>8.088493444428325</c:v>
                </c:pt>
                <c:pt idx="421">
                  <c:v>8.0902869020380166</c:v>
                </c:pt>
                <c:pt idx="422">
                  <c:v>8.0920647147087656</c:v>
                </c:pt>
                <c:pt idx="423">
                  <c:v>8.0938270189166825</c:v>
                </c:pt>
                <c:pt idx="424">
                  <c:v>8.0955739499473474</c:v>
                </c:pt>
                <c:pt idx="425">
                  <c:v>8.0973056419061979</c:v>
                </c:pt>
                <c:pt idx="426">
                  <c:v>8.0990222277288275</c:v>
                </c:pt>
                <c:pt idx="427">
                  <c:v>8.1007238391911844</c:v>
                </c:pt>
                <c:pt idx="428">
                  <c:v>8.1024106069196904</c:v>
                </c:pt>
                <c:pt idx="429">
                  <c:v>8.1040826604012697</c:v>
                </c:pt>
                <c:pt idx="430">
                  <c:v>8.1057401279932915</c:v>
                </c:pt>
                <c:pt idx="431">
                  <c:v>8.1073831369334144</c:v>
                </c:pt>
                <c:pt idx="432">
                  <c:v>8.1090118133493601</c:v>
                </c:pt>
                <c:pt idx="433">
                  <c:v>8.1106262822686013</c:v>
                </c:pt>
                <c:pt idx="434">
                  <c:v>8.1122266676279491</c:v>
                </c:pt>
                <c:pt idx="435">
                  <c:v>8.1138130922830722</c:v>
                </c:pt>
                <c:pt idx="436">
                  <c:v>8.1153856780179279</c:v>
                </c:pt>
                <c:pt idx="437">
                  <c:v>8.1169445455541087</c:v>
                </c:pt>
                <c:pt idx="438">
                  <c:v>8.1184898145601174</c:v>
                </c:pt>
                <c:pt idx="439">
                  <c:v>8.1200216036605433</c:v>
                </c:pt>
                <c:pt idx="440">
                  <c:v>8.121540030445173</c:v>
                </c:pt>
                <c:pt idx="441">
                  <c:v>8.1230452114780203</c:v>
                </c:pt>
                <c:pt idx="442">
                  <c:v>8.1245372623062693</c:v>
                </c:pt>
                <c:pt idx="443">
                  <c:v>8.1260162974691461</c:v>
                </c:pt>
                <c:pt idx="444">
                  <c:v>8.1274824305067153</c:v>
                </c:pt>
                <c:pt idx="445">
                  <c:v>8.1289357739685926</c:v>
                </c:pt>
                <c:pt idx="446">
                  <c:v>8.1303764394225819</c:v>
                </c:pt>
                <c:pt idx="447">
                  <c:v>8.1318045374632462</c:v>
                </c:pt>
                <c:pt idx="448">
                  <c:v>8.1332201777203945</c:v>
                </c:pt>
                <c:pt idx="449">
                  <c:v>8.1346234688674954</c:v>
                </c:pt>
                <c:pt idx="450">
                  <c:v>8.1360145186300254</c:v>
                </c:pt>
                <c:pt idx="451">
                  <c:v>8.1373934337937346</c:v>
                </c:pt>
                <c:pt idx="452">
                  <c:v>8.1387603202128407</c:v>
                </c:pt>
                <c:pt idx="453">
                  <c:v>8.1401152828181633</c:v>
                </c:pt>
                <c:pt idx="454">
                  <c:v>8.1414584256251743</c:v>
                </c:pt>
                <c:pt idx="455">
                  <c:v>8.1427898517419841</c:v>
                </c:pt>
                <c:pt idx="456">
                  <c:v>8.1441096633772521</c:v>
                </c:pt>
                <c:pt idx="457">
                  <c:v>8.1454179618480396</c:v>
                </c:pt>
                <c:pt idx="458">
                  <c:v>8.146714847587587</c:v>
                </c:pt>
                <c:pt idx="459">
                  <c:v>8.1480004201530196</c:v>
                </c:pt>
                <c:pt idx="460">
                  <c:v>8.1492747782329893</c:v>
                </c:pt>
                <c:pt idx="461">
                  <c:v>8.1505380196552562</c:v>
                </c:pt>
                <c:pt idx="462">
                  <c:v>8.1517902413941972</c:v>
                </c:pt>
                <c:pt idx="463">
                  <c:v>8.1530315395782456</c:v>
                </c:pt>
                <c:pt idx="464">
                  <c:v>8.1542620094972769</c:v>
                </c:pt>
                <c:pt idx="465">
                  <c:v>8.1554817456099151</c:v>
                </c:pt>
                <c:pt idx="466">
                  <c:v>8.1566908415507999</c:v>
                </c:pt>
                <c:pt idx="467">
                  <c:v>8.1578893901377523</c:v>
                </c:pt>
                <c:pt idx="468">
                  <c:v>8.159077483378919</c:v>
                </c:pt>
                <c:pt idx="469">
                  <c:v>8.1602552124798287</c:v>
                </c:pt>
                <c:pt idx="470">
                  <c:v>8.1614226678503883</c:v>
                </c:pt>
                <c:pt idx="471">
                  <c:v>8.1625799391118363</c:v>
                </c:pt>
                <c:pt idx="472">
                  <c:v>8.1637271151036064</c:v>
                </c:pt>
                <c:pt idx="473">
                  <c:v>8.1648642838901626</c:v>
                </c:pt>
                <c:pt idx="474">
                  <c:v>8.1659915327677464</c:v>
                </c:pt>
                <c:pt idx="475">
                  <c:v>8.167108948271089</c:v>
                </c:pt>
                <c:pt idx="476">
                  <c:v>8.1682166161800502</c:v>
                </c:pt>
                <c:pt idx="477">
                  <c:v>8.1693146215262011</c:v>
                </c:pt>
                <c:pt idx="478">
                  <c:v>8.1704030485993524</c:v>
                </c:pt>
                <c:pt idx="479">
                  <c:v>8.1714819809540273</c:v>
                </c:pt>
                <c:pt idx="480">
                  <c:v>8.1725515014158781</c:v>
                </c:pt>
                <c:pt idx="481">
                  <c:v>8.173611692088036</c:v>
                </c:pt>
                <c:pt idx="482">
                  <c:v>8.1746626343574214</c:v>
                </c:pt>
                <c:pt idx="483">
                  <c:v>8.1757044089009856</c:v>
                </c:pt>
                <c:pt idx="484">
                  <c:v>8.1767370956919123</c:v>
                </c:pt>
                <c:pt idx="485">
                  <c:v>8.1777607740057476</c:v>
                </c:pt>
                <c:pt idx="486">
                  <c:v>8.1787755224264931</c:v>
                </c:pt>
                <c:pt idx="487">
                  <c:v>8.1797814188526363</c:v>
                </c:pt>
                <c:pt idx="488">
                  <c:v>8.1807785405031268</c:v>
                </c:pt>
                <c:pt idx="489">
                  <c:v>8.181766963923307</c:v>
                </c:pt>
                <c:pt idx="490">
                  <c:v>8.1827467649907923</c:v>
                </c:pt>
                <c:pt idx="491">
                  <c:v>8.1837180189212884</c:v>
                </c:pt>
                <c:pt idx="492">
                  <c:v>8.1846808002743696</c:v>
                </c:pt>
                <c:pt idx="493">
                  <c:v>8.1856351829591993</c:v>
                </c:pt>
                <c:pt idx="494">
                  <c:v>8.1865812402402138</c:v>
                </c:pt>
                <c:pt idx="495">
                  <c:v>8.1875190447427322</c:v>
                </c:pt>
                <c:pt idx="496">
                  <c:v>8.1884486684585376</c:v>
                </c:pt>
                <c:pt idx="497">
                  <c:v>8.1893701827514107</c:v>
                </c:pt>
                <c:pt idx="498">
                  <c:v>8.1902836583625938</c:v>
                </c:pt>
                <c:pt idx="499">
                  <c:v>8.1911891654162368</c:v>
                </c:pt>
                <c:pt idx="500">
                  <c:v>8.1920867734247675</c:v>
                </c:pt>
                <c:pt idx="501">
                  <c:v>8.1929765512942367</c:v>
                </c:pt>
                <c:pt idx="502">
                  <c:v>8.1938585673296007</c:v>
                </c:pt>
                <c:pt idx="503">
                  <c:v>8.1947328892399725</c:v>
                </c:pt>
                <c:pt idx="504">
                  <c:v>8.1955995841438138</c:v>
                </c:pt>
                <c:pt idx="505">
                  <c:v>8.1964587185740889</c:v>
                </c:pt>
                <c:pt idx="506">
                  <c:v>8.1973103584833709</c:v>
                </c:pt>
                <c:pt idx="507">
                  <c:v>8.19815456924891</c:v>
                </c:pt>
                <c:pt idx="508">
                  <c:v>8.1989914156776464</c:v>
                </c:pt>
                <c:pt idx="509">
                  <c:v>8.1998209620111862</c:v>
                </c:pt>
                <c:pt idx="510">
                  <c:v>8.2006432719307369</c:v>
                </c:pt>
                <c:pt idx="511">
                  <c:v>8.2014584085619919</c:v>
                </c:pt>
                <c:pt idx="512">
                  <c:v>8.2022664344799754</c:v>
                </c:pt>
                <c:pt idx="513">
                  <c:v>8.2030674117138513</c:v>
                </c:pt>
                <c:pt idx="514">
                  <c:v>8.2038614017516842</c:v>
                </c:pt>
                <c:pt idx="515">
                  <c:v>8.2046484655451533</c:v>
                </c:pt>
                <c:pt idx="516">
                  <c:v>8.2054286635142351</c:v>
                </c:pt>
                <c:pt idx="517">
                  <c:v>8.2062020555518469</c:v>
                </c:pt>
                <c:pt idx="518">
                  <c:v>8.2069687010284351</c:v>
                </c:pt>
                <c:pt idx="519">
                  <c:v>8.2077286587965403</c:v>
                </c:pt>
                <c:pt idx="520">
                  <c:v>8.2084819871953112</c:v>
                </c:pt>
                <c:pt idx="521">
                  <c:v>8.209228744054986</c:v>
                </c:pt>
                <c:pt idx="522">
                  <c:v>8.2099689867013268</c:v>
                </c:pt>
                <c:pt idx="523">
                  <c:v>8.2107027719600278</c:v>
                </c:pt>
                <c:pt idx="524">
                  <c:v>8.2114301561610681</c:v>
                </c:pt>
                <c:pt idx="525">
                  <c:v>8.2121511951430488</c:v>
                </c:pt>
                <c:pt idx="526">
                  <c:v>8.2128659442574641</c:v>
                </c:pt>
                <c:pt idx="527">
                  <c:v>8.2135744583729622</c:v>
                </c:pt>
                <c:pt idx="528">
                  <c:v>8.2142767918795556</c:v>
                </c:pt>
                <c:pt idx="529">
                  <c:v>8.2149729986927884</c:v>
                </c:pt>
                <c:pt idx="530">
                  <c:v>8.2156631322578875</c:v>
                </c:pt>
                <c:pt idx="531">
                  <c:v>8.2163472455538553</c:v>
                </c:pt>
                <c:pt idx="532">
                  <c:v>8.2170253910975379</c:v>
                </c:pt>
                <c:pt idx="533">
                  <c:v>8.2176976209476678</c:v>
                </c:pt>
                <c:pt idx="534">
                  <c:v>8.2183639867088409</c:v>
                </c:pt>
                <c:pt idx="535">
                  <c:v>8.2190245395354982</c:v>
                </c:pt>
                <c:pt idx="536">
                  <c:v>8.2196793301358344</c:v>
                </c:pt>
                <c:pt idx="537">
                  <c:v>8.2203284087757069</c:v>
                </c:pt>
                <c:pt idx="538">
                  <c:v>8.2209718252824846</c:v>
                </c:pt>
                <c:pt idx="539">
                  <c:v>8.2216096290488725</c:v>
                </c:pt>
                <c:pt idx="540">
                  <c:v>8.2222418690367078</c:v>
                </c:pt>
                <c:pt idx="541">
                  <c:v>8.2228685937807207</c:v>
                </c:pt>
                <c:pt idx="542">
                  <c:v>8.2234898513922499</c:v>
                </c:pt>
                <c:pt idx="543">
                  <c:v>8.2241056895629487</c:v>
                </c:pt>
                <c:pt idx="544">
                  <c:v>8.2247161555684372</c:v>
                </c:pt>
                <c:pt idx="545">
                  <c:v>8.2253212962719342</c:v>
                </c:pt>
                <c:pt idx="546">
                  <c:v>8.2259211581278535</c:v>
                </c:pt>
                <c:pt idx="547">
                  <c:v>8.2265157871853738</c:v>
                </c:pt>
                <c:pt idx="548">
                  <c:v>8.2271052290919719</c:v>
                </c:pt>
                <c:pt idx="549">
                  <c:v>8.2276895290969208</c:v>
                </c:pt>
                <c:pt idx="550">
                  <c:v>8.228268732054774</c:v>
                </c:pt>
                <c:pt idx="551">
                  <c:v>8.2288428824288022</c:v>
                </c:pt>
                <c:pt idx="552">
                  <c:v>8.2294120242944082</c:v>
                </c:pt>
                <c:pt idx="553">
                  <c:v>8.229976201342506</c:v>
                </c:pt>
                <c:pt idx="554">
                  <c:v>8.2305354568828886</c:v>
                </c:pt>
                <c:pt idx="555">
                  <c:v>8.2310898338475305</c:v>
                </c:pt>
                <c:pt idx="556">
                  <c:v>8.2316393747939056</c:v>
                </c:pt>
                <c:pt idx="557">
                  <c:v>8.2321841219082419</c:v>
                </c:pt>
                <c:pt idx="558">
                  <c:v>8.2327241170087611</c:v>
                </c:pt>
                <c:pt idx="559">
                  <c:v>8.2332594015488905</c:v>
                </c:pt>
                <c:pt idx="560">
                  <c:v>8.2337900166204463</c:v>
                </c:pt>
                <c:pt idx="561">
                  <c:v>8.2343160029567866</c:v>
                </c:pt>
                <c:pt idx="562">
                  <c:v>8.2348374009359393</c:v>
                </c:pt>
                <c:pt idx="563">
                  <c:v>8.2353542505836987</c:v>
                </c:pt>
                <c:pt idx="564">
                  <c:v>8.235866591576702</c:v>
                </c:pt>
                <c:pt idx="565">
                  <c:v>8.2363744632454736</c:v>
                </c:pt>
                <c:pt idx="566">
                  <c:v>8.2368779045774456</c:v>
                </c:pt>
                <c:pt idx="567">
                  <c:v>8.2373769542199486</c:v>
                </c:pt>
                <c:pt idx="568">
                  <c:v>8.2378716504831786</c:v>
                </c:pt>
                <c:pt idx="569">
                  <c:v>8.2383620313431383</c:v>
                </c:pt>
                <c:pt idx="570">
                  <c:v>8.2388481344445541</c:v>
                </c:pt>
                <c:pt idx="571">
                  <c:v>8.2393299971037663</c:v>
                </c:pt>
                <c:pt idx="572">
                  <c:v>8.239807656311589</c:v>
                </c:pt>
                <c:pt idx="573">
                  <c:v>8.2402811487361554</c:v>
                </c:pt>
                <c:pt idx="574">
                  <c:v>8.2407505107257268</c:v>
                </c:pt>
                <c:pt idx="575">
                  <c:v>8.2412157783114885</c:v>
                </c:pt>
                <c:pt idx="576">
                  <c:v>8.2416769872103153</c:v>
                </c:pt>
                <c:pt idx="577">
                  <c:v>8.2421341728275088</c:v>
                </c:pt>
                <c:pt idx="578">
                  <c:v>8.2425873702595194</c:v>
                </c:pt>
                <c:pt idx="579">
                  <c:v>8.2430366142966385</c:v>
                </c:pt>
                <c:pt idx="580">
                  <c:v>8.2434819394256689</c:v>
                </c:pt>
                <c:pt idx="581">
                  <c:v>8.2439233798325784</c:v>
                </c:pt>
                <c:pt idx="582">
                  <c:v>8.2443609694051148</c:v>
                </c:pt>
                <c:pt idx="583">
                  <c:v>8.2447947417354079</c:v>
                </c:pt>
                <c:pt idx="584">
                  <c:v>8.2452247301225619</c:v>
                </c:pt>
                <c:pt idx="585">
                  <c:v>8.2456509675751946</c:v>
                </c:pt>
                <c:pt idx="586">
                  <c:v>8.2460734868139767</c:v>
                </c:pt>
                <c:pt idx="587">
                  <c:v>8.246492320274152</c:v>
                </c:pt>
                <c:pt idx="588">
                  <c:v>8.2469075001080157</c:v>
                </c:pt>
                <c:pt idx="589">
                  <c:v>8.2473190581873901</c:v>
                </c:pt>
                <c:pt idx="590">
                  <c:v>8.247727026106066</c:v>
                </c:pt>
                <c:pt idx="591">
                  <c:v>8.2481314351822359</c:v>
                </c:pt>
                <c:pt idx="592">
                  <c:v>8.2485323164608868</c:v>
                </c:pt>
                <c:pt idx="593">
                  <c:v>8.2489297007161948</c:v>
                </c:pt>
                <c:pt idx="594">
                  <c:v>8.2493236184538787</c:v>
                </c:pt>
                <c:pt idx="595">
                  <c:v>8.2497140999135485</c:v>
                </c:pt>
                <c:pt idx="596">
                  <c:v>8.2501011750710216</c:v>
                </c:pt>
                <c:pt idx="597">
                  <c:v>8.2504848736406302</c:v>
                </c:pt>
                <c:pt idx="598">
                  <c:v>8.2508652250774919</c:v>
                </c:pt>
              </c:numCache>
            </c:numRef>
          </c:xVal>
          <c:yVal>
            <c:numRef>
              <c:f>'FROM SPLIT TIMES'!$P$3:$P$601</c:f>
              <c:numCache>
                <c:formatCode>0%</c:formatCode>
                <c:ptCount val="599"/>
                <c:pt idx="49">
                  <c:v>0.4313876108189395</c:v>
                </c:pt>
                <c:pt idx="50">
                  <c:v>0.42844513372280546</c:v>
                </c:pt>
                <c:pt idx="51">
                  <c:v>0.42551633100319031</c:v>
                </c:pt>
                <c:pt idx="52">
                  <c:v>0.42260132208249773</c:v>
                </c:pt>
                <c:pt idx="53">
                  <c:v>0.41970022179458732</c:v>
                </c:pt>
                <c:pt idx="54">
                  <c:v>0.41681314043280887</c:v>
                </c:pt>
                <c:pt idx="55">
                  <c:v>0.41394018379951364</c:v>
                </c:pt>
                <c:pt idx="56">
                  <c:v>0.41108145325695927</c:v>
                </c:pt>
                <c:pt idx="57">
                  <c:v>0.40823704577951697</c:v>
                </c:pt>
                <c:pt idx="58">
                  <c:v>0.40540705400710425</c:v>
                </c:pt>
                <c:pt idx="59">
                  <c:v>0.40259156629975196</c:v>
                </c:pt>
                <c:pt idx="60">
                  <c:v>0.39979066679323244</c:v>
                </c:pt>
                <c:pt idx="61">
                  <c:v>0.39700443545566444</c:v>
                </c:pt>
                <c:pt idx="62">
                  <c:v>0.39423294814501858</c:v>
                </c:pt>
                <c:pt idx="63">
                  <c:v>0.39147627666744983</c:v>
                </c:pt>
                <c:pt idx="64">
                  <c:v>0.38873448883637862</c:v>
                </c:pt>
                <c:pt idx="65">
                  <c:v>0.38600764853225378</c:v>
                </c:pt>
                <c:pt idx="66">
                  <c:v>0.38329581576292304</c:v>
                </c:pt>
                <c:pt idx="67">
                  <c:v>0.38059904672454431</c:v>
                </c:pt>
                <c:pt idx="68">
                  <c:v>0.37791739386297341</c:v>
                </c:pt>
                <c:pt idx="69">
                  <c:v>0.37525090593555988</c:v>
                </c:pt>
                <c:pt idx="70">
                  <c:v>0.37259962807329272</c:v>
                </c:pt>
                <c:pt idx="71">
                  <c:v>0.36996360184323274</c:v>
                </c:pt>
                <c:pt idx="72">
                  <c:v>0.36734286531117433</c:v>
                </c:pt>
                <c:pt idx="73">
                  <c:v>0.36473745310448052</c:v>
                </c:pt>
                <c:pt idx="74">
                  <c:v>0.36214739647503569</c:v>
                </c:pt>
                <c:pt idx="75">
                  <c:v>0.35957272336226481</c:v>
                </c:pt>
                <c:pt idx="76">
                  <c:v>0.35701345845616689</c:v>
                </c:pt>
                <c:pt idx="77">
                  <c:v>0.35446962326031622</c:v>
                </c:pt>
                <c:pt idx="78">
                  <c:v>0.35194123615478212</c:v>
                </c:pt>
                <c:pt idx="79">
                  <c:v>0.34942831245892458</c:v>
                </c:pt>
                <c:pt idx="80">
                  <c:v>0.34693086449402094</c:v>
                </c:pt>
                <c:pt idx="81">
                  <c:v>0.3444489016456837</c:v>
                </c:pt>
                <c:pt idx="82">
                  <c:v>0.34198243042603044</c:v>
                </c:pt>
                <c:pt idx="83">
                  <c:v>0.33953145453556544</c:v>
                </c:pt>
                <c:pt idx="84">
                  <c:v>0.33709597492474142</c:v>
                </c:pt>
                <c:pt idx="85">
                  <c:v>0.33467598985516411</c:v>
                </c:pt>
                <c:pt idx="86">
                  <c:v>0.33227149496040836</c:v>
                </c:pt>
                <c:pt idx="87">
                  <c:v>0.32988248330641512</c:v>
                </c:pt>
                <c:pt idx="88">
                  <c:v>0.3275089454514401</c:v>
                </c:pt>
                <c:pt idx="89">
                  <c:v>0.32515086950552685</c:v>
                </c:pt>
                <c:pt idx="90">
                  <c:v>0.32280824118947699</c:v>
                </c:pt>
                <c:pt idx="91">
                  <c:v>0.32048104389329596</c:v>
                </c:pt>
                <c:pt idx="92">
                  <c:v>0.31816925873408747</c:v>
                </c:pt>
                <c:pt idx="93">
                  <c:v>0.31587286461337882</c:v>
                </c:pt>
                <c:pt idx="94">
                  <c:v>0.31359183827385489</c:v>
                </c:pt>
                <c:pt idx="95">
                  <c:v>0.31132615435548211</c:v>
                </c:pt>
                <c:pt idx="96">
                  <c:v>0.30907578545100561</c:v>
                </c:pt>
                <c:pt idx="97">
                  <c:v>0.30684070216080384</c:v>
                </c:pt>
                <c:pt idx="98">
                  <c:v>0.30462087314708408</c:v>
                </c:pt>
                <c:pt idx="99">
                  <c:v>0.30241626518740694</c:v>
                </c:pt>
                <c:pt idx="100">
                  <c:v>0.3002268432275263</c:v>
                </c:pt>
                <c:pt idx="101">
                  <c:v>0.29805257043353373</c:v>
                </c:pt>
                <c:pt idx="102">
                  <c:v>0.29589340824329674</c:v>
                </c:pt>
                <c:pt idx="103">
                  <c:v>0.2937493164171826</c:v>
                </c:pt>
                <c:pt idx="104">
                  <c:v>0.29162025308805745</c:v>
                </c:pt>
                <c:pt idx="105">
                  <c:v>0.28950617481055635</c:v>
                </c:pt>
                <c:pt idx="106">
                  <c:v>0.28740703660961531</c:v>
                </c:pt>
                <c:pt idx="107">
                  <c:v>0.28532279202826127</c:v>
                </c:pt>
                <c:pt idx="108">
                  <c:v>0.28325339317465603</c:v>
                </c:pt>
                <c:pt idx="109">
                  <c:v>0.28119879076838838</c:v>
                </c:pt>
                <c:pt idx="110">
                  <c:v>0.27915893418601401</c:v>
                </c:pt>
                <c:pt idx="111">
                  <c:v>0.27713377150583962</c:v>
                </c:pt>
                <c:pt idx="112">
                  <c:v>0.27512324955194972</c:v>
                </c:pt>
                <c:pt idx="113">
                  <c:v>0.27312731393747702</c:v>
                </c:pt>
                <c:pt idx="114">
                  <c:v>0.27114590910711406</c:v>
                </c:pt>
                <c:pt idx="115">
                  <c:v>0.26917897837886895</c:v>
                </c:pt>
                <c:pt idx="116">
                  <c:v>0.26722646398506489</c:v>
                </c:pt>
                <c:pt idx="117">
                  <c:v>0.26528830711258661</c:v>
                </c:pt>
                <c:pt idx="118">
                  <c:v>0.26336444794237451</c:v>
                </c:pt>
                <c:pt idx="119">
                  <c:v>0.26145482568817069</c:v>
                </c:pt>
                <c:pt idx="120">
                  <c:v>0.25955937863452039</c:v>
                </c:pt>
                <c:pt idx="121">
                  <c:v>0.25767804417403156</c:v>
                </c:pt>
                <c:pt idx="122">
                  <c:v>0.25581075884389709</c:v>
                </c:pt>
                <c:pt idx="123">
                  <c:v>0.25395745836168604</c:v>
                </c:pt>
                <c:pt idx="124">
                  <c:v>0.25211807766040667</c:v>
                </c:pt>
                <c:pt idx="125">
                  <c:v>0.25029255092284813</c:v>
                </c:pt>
                <c:pt idx="126">
                  <c:v>0.24848081161520655</c:v>
                </c:pt>
                <c:pt idx="127">
                  <c:v>0.24668279252000141</c:v>
                </c:pt>
                <c:pt idx="128">
                  <c:v>0.24489842576828777</c:v>
                </c:pt>
                <c:pt idx="129">
                  <c:v>0.24312764287117378</c:v>
                </c:pt>
                <c:pt idx="130">
                  <c:v>0.24137037475064693</c:v>
                </c:pt>
                <c:pt idx="131">
                  <c:v>0.23962655176971903</c:v>
                </c:pt>
                <c:pt idx="132">
                  <c:v>0.23789610376189585</c:v>
                </c:pt>
                <c:pt idx="133">
                  <c:v>0.23617896005997988</c:v>
                </c:pt>
                <c:pt idx="134">
                  <c:v>0.23447504952421369</c:v>
                </c:pt>
                <c:pt idx="135">
                  <c:v>0.23278430056977203</c:v>
                </c:pt>
                <c:pt idx="136">
                  <c:v>0.23110664119361046</c:v>
                </c:pt>
                <c:pt idx="137">
                  <c:v>0.22944199900067938</c:v>
                </c:pt>
                <c:pt idx="138">
                  <c:v>0.22779030122951227</c:v>
                </c:pt>
                <c:pt idx="139">
                  <c:v>0.22615147477719486</c:v>
                </c:pt>
                <c:pt idx="140">
                  <c:v>0.22452544622372617</c:v>
                </c:pt>
                <c:pt idx="141">
                  <c:v>0.22291214185577848</c:v>
                </c:pt>
                <c:pt idx="142">
                  <c:v>0.22131148768986611</c:v>
                </c:pt>
                <c:pt idx="143">
                  <c:v>0.21972340949493116</c:v>
                </c:pt>
                <c:pt idx="144">
                  <c:v>0.21814783281435529</c:v>
                </c:pt>
                <c:pt idx="145">
                  <c:v>0.21658468298740713</c:v>
                </c:pt>
                <c:pt idx="146">
                  <c:v>0.21503388517013297</c:v>
                </c:pt>
                <c:pt idx="147">
                  <c:v>0.21349536435570146</c:v>
                </c:pt>
                <c:pt idx="148">
                  <c:v>0.2119690453942096</c:v>
                </c:pt>
                <c:pt idx="149">
                  <c:v>0.21045485301196057</c:v>
                </c:pt>
                <c:pt idx="150">
                  <c:v>0.20895271183022102</c:v>
                </c:pt>
                <c:pt idx="151">
                  <c:v>0.20746254638346828</c:v>
                </c:pt>
                <c:pt idx="152">
                  <c:v>0.20598428113713504</c:v>
                </c:pt>
                <c:pt idx="153">
                  <c:v>0.20451784050486152</c:v>
                </c:pt>
                <c:pt idx="154">
                  <c:v>0.2030631488652633</c:v>
                </c:pt>
                <c:pt idx="155">
                  <c:v>0.20162013057822448</c:v>
                </c:pt>
                <c:pt idx="156">
                  <c:v>0.20018871000072397</c:v>
                </c:pt>
                <c:pt idx="157">
                  <c:v>0.19876881150220477</c:v>
                </c:pt>
                <c:pt idx="158">
                  <c:v>0.19736035947949387</c:v>
                </c:pt>
                <c:pt idx="159">
                  <c:v>0.19596327837128275</c:v>
                </c:pt>
                <c:pt idx="160">
                  <c:v>0.19457749267217528</c:v>
                </c:pt>
                <c:pt idx="161">
                  <c:v>0.19320292694631358</c:v>
                </c:pt>
                <c:pt idx="162">
                  <c:v>0.19183950584058845</c:v>
                </c:pt>
                <c:pt idx="163">
                  <c:v>0.19048715409744377</c:v>
                </c:pt>
                <c:pt idx="164">
                  <c:v>0.18914579656728339</c:v>
                </c:pt>
                <c:pt idx="165">
                  <c:v>0.18781535822048742</c:v>
                </c:pt>
                <c:pt idx="166">
                  <c:v>0.18649576415904712</c:v>
                </c:pt>
                <c:pt idx="167">
                  <c:v>0.18518693962782617</c:v>
                </c:pt>
                <c:pt idx="168">
                  <c:v>0.18388881002545651</c:v>
                </c:pt>
                <c:pt idx="169">
                  <c:v>0.18260130091487539</c:v>
                </c:pt>
                <c:pt idx="170">
                  <c:v>0.18132433803351272</c:v>
                </c:pt>
                <c:pt idx="171">
                  <c:v>0.18005784730313604</c:v>
                </c:pt>
                <c:pt idx="172">
                  <c:v>0.17880175483935973</c:v>
                </c:pt>
                <c:pt idx="173">
                  <c:v>0.17755598696082739</c:v>
                </c:pt>
                <c:pt idx="174">
                  <c:v>0.17632047019807318</c:v>
                </c:pt>
                <c:pt idx="175">
                  <c:v>0.17509513130207052</c:v>
                </c:pt>
                <c:pt idx="176">
                  <c:v>0.17387989725247452</c:v>
                </c:pt>
                <c:pt idx="177">
                  <c:v>0.17267469526556561</c:v>
                </c:pt>
                <c:pt idx="178">
                  <c:v>0.17147945280190119</c:v>
                </c:pt>
                <c:pt idx="179">
                  <c:v>0.17029409757368144</c:v>
                </c:pt>
                <c:pt idx="180">
                  <c:v>0.16911855755183719</c:v>
                </c:pt>
                <c:pt idx="181">
                  <c:v>0.16795276097284564</c:v>
                </c:pt>
                <c:pt idx="182">
                  <c:v>0.16679663634527997</c:v>
                </c:pt>
                <c:pt idx="183">
                  <c:v>0.16565011245610065</c:v>
                </c:pt>
                <c:pt idx="184">
                  <c:v>0.16451311837669294</c:v>
                </c:pt>
                <c:pt idx="185">
                  <c:v>0.16338558346865839</c:v>
                </c:pt>
                <c:pt idx="186">
                  <c:v>0.16226743738936536</c:v>
                </c:pt>
                <c:pt idx="187">
                  <c:v>0.16115861009726412</c:v>
                </c:pt>
                <c:pt idx="188">
                  <c:v>0.16005903185697429</c:v>
                </c:pt>
                <c:pt idx="189">
                  <c:v>0.15896863324414776</c:v>
                </c:pt>
                <c:pt idx="190">
                  <c:v>0.15788734515011485</c:v>
                </c:pt>
                <c:pt idx="191">
                  <c:v>0.15681509878631808</c:v>
                </c:pt>
                <c:pt idx="192">
                  <c:v>0.15575182568853937</c:v>
                </c:pt>
                <c:pt idx="193">
                  <c:v>0.15469745772092558</c:v>
                </c:pt>
                <c:pt idx="194">
                  <c:v>0.1536519270798184</c:v>
                </c:pt>
                <c:pt idx="195">
                  <c:v>0.15261516629739294</c:v>
                </c:pt>
                <c:pt idx="196">
                  <c:v>0.15158710824511026</c:v>
                </c:pt>
                <c:pt idx="197">
                  <c:v>0.15056768613698898</c:v>
                </c:pt>
                <c:pt idx="198">
                  <c:v>0.14955683353270027</c:v>
                </c:pt>
                <c:pt idx="199">
                  <c:v>0.14855448434049179</c:v>
                </c:pt>
                <c:pt idx="200">
                  <c:v>0.14756057281994411</c:v>
                </c:pt>
                <c:pt idx="201">
                  <c:v>0.14657503358456517</c:v>
                </c:pt>
                <c:pt idx="202">
                  <c:v>0.1455978016042265</c:v>
                </c:pt>
                <c:pt idx="203">
                  <c:v>0.14462881220744578</c:v>
                </c:pt>
                <c:pt idx="204">
                  <c:v>0.14366800108352021</c:v>
                </c:pt>
                <c:pt idx="205">
                  <c:v>0.14271530428451451</c:v>
                </c:pt>
                <c:pt idx="206">
                  <c:v>0.14177065822710763</c:v>
                </c:pt>
                <c:pt idx="207">
                  <c:v>0.1408339996943026</c:v>
                </c:pt>
                <c:pt idx="208">
                  <c:v>0.13990526583700291</c:v>
                </c:pt>
                <c:pt idx="209">
                  <c:v>0.13898439417545938</c:v>
                </c:pt>
                <c:pt idx="210">
                  <c:v>0.13807132260059146</c:v>
                </c:pt>
                <c:pt idx="211">
                  <c:v>0.13716598937518637</c:v>
                </c:pt>
                <c:pt idx="212">
                  <c:v>0.13626833313497957</c:v>
                </c:pt>
                <c:pt idx="213">
                  <c:v>0.13537829288962072</c:v>
                </c:pt>
                <c:pt idx="214">
                  <c:v>0.13449580802352729</c:v>
                </c:pt>
                <c:pt idx="215">
                  <c:v>0.13362081829663042</c:v>
                </c:pt>
                <c:pt idx="216">
                  <c:v>0.13275326384501568</c:v>
                </c:pt>
                <c:pt idx="217">
                  <c:v>0.13189308518146187</c:v>
                </c:pt>
                <c:pt idx="218">
                  <c:v>0.13104022319588082</c:v>
                </c:pt>
                <c:pt idx="219">
                  <c:v>0.13019461915566238</c:v>
                </c:pt>
                <c:pt idx="220">
                  <c:v>0.12935621470592537</c:v>
                </c:pt>
                <c:pt idx="221">
                  <c:v>0.12852495186967999</c:v>
                </c:pt>
                <c:pt idx="222">
                  <c:v>0.1277007730479022</c:v>
                </c:pt>
                <c:pt idx="223">
                  <c:v>0.1268836210195245</c:v>
                </c:pt>
                <c:pt idx="224">
                  <c:v>0.12607343894134479</c:v>
                </c:pt>
                <c:pt idx="225">
                  <c:v>0.12527017034785637</c:v>
                </c:pt>
                <c:pt idx="226">
                  <c:v>0.12447375915100183</c:v>
                </c:pt>
                <c:pt idx="227">
                  <c:v>0.12368414963985257</c:v>
                </c:pt>
                <c:pt idx="228">
                  <c:v>0.12290128648021742</c:v>
                </c:pt>
                <c:pt idx="229">
                  <c:v>0.12212511471418187</c:v>
                </c:pt>
                <c:pt idx="230">
                  <c:v>0.12135557975958078</c:v>
                </c:pt>
                <c:pt idx="231">
                  <c:v>0.12059262740940636</c:v>
                </c:pt>
                <c:pt idx="232">
                  <c:v>0.11983620383115466</c:v>
                </c:pt>
                <c:pt idx="233">
                  <c:v>0.11908625556611074</c:v>
                </c:pt>
                <c:pt idx="234">
                  <c:v>0.11834272952857697</c:v>
                </c:pt>
                <c:pt idx="235">
                  <c:v>0.11760557300504504</c:v>
                </c:pt>
                <c:pt idx="236">
                  <c:v>0.1168747336533138</c:v>
                </c:pt>
                <c:pt idx="237">
                  <c:v>0.11615015950155526</c:v>
                </c:pt>
                <c:pt idx="238">
                  <c:v>0.11543179894733079</c:v>
                </c:pt>
                <c:pt idx="239">
                  <c:v>0.11471960075655833</c:v>
                </c:pt>
                <c:pt idx="240">
                  <c:v>0.11401351406243425</c:v>
                </c:pt>
                <c:pt idx="241">
                  <c:v>0.11331348836430918</c:v>
                </c:pt>
                <c:pt idx="242">
                  <c:v>0.11261947352652223</c:v>
                </c:pt>
                <c:pt idx="243">
                  <c:v>0.11193141977719255</c:v>
                </c:pt>
                <c:pt idx="244">
                  <c:v>0.11124927770697235</c:v>
                </c:pt>
                <c:pt idx="245">
                  <c:v>0.11057299826776089</c:v>
                </c:pt>
                <c:pt idx="246">
                  <c:v>0.10990253277138241</c:v>
                </c:pt>
                <c:pt idx="247">
                  <c:v>0.10923783288822879</c:v>
                </c:pt>
                <c:pt idx="248">
                  <c:v>0.10857885064586832</c:v>
                </c:pt>
                <c:pt idx="249">
                  <c:v>0.10792553842762256</c:v>
                </c:pt>
                <c:pt idx="250">
                  <c:v>0.10727784897111227</c:v>
                </c:pt>
                <c:pt idx="251">
                  <c:v>0.10663573536677361</c:v>
                </c:pt>
                <c:pt idx="252">
                  <c:v>0.10599915105634627</c:v>
                </c:pt>
                <c:pt idx="253">
                  <c:v>0.10536804983133451</c:v>
                </c:pt>
                <c:pt idx="254">
                  <c:v>0.1047423858314426</c:v>
                </c:pt>
                <c:pt idx="255">
                  <c:v>0.10412211354298588</c:v>
                </c:pt>
                <c:pt idx="256">
                  <c:v>0.10350718779727767</c:v>
                </c:pt>
                <c:pt idx="257">
                  <c:v>0.1028975637689951</c:v>
                </c:pt>
                <c:pt idx="258">
                  <c:v>0.10229319697452273</c:v>
                </c:pt>
                <c:pt idx="259">
                  <c:v>0.10169404327027678</c:v>
                </c:pt>
                <c:pt idx="260">
                  <c:v>0.10110005885101001</c:v>
                </c:pt>
                <c:pt idx="261">
                  <c:v>0.10051120024809859</c:v>
                </c:pt>
                <c:pt idx="262">
                  <c:v>9.9927424327811903E-2</c:v>
                </c:pt>
                <c:pt idx="263">
                  <c:v>9.9348688289566542E-2</c:v>
                </c:pt>
                <c:pt idx="264">
                  <c:v>9.8774949664164571E-2</c:v>
                </c:pt>
                <c:pt idx="265">
                  <c:v>9.8206166312018006E-2</c:v>
                </c:pt>
                <c:pt idx="266">
                  <c:v>9.7642296421359645E-2</c:v>
                </c:pt>
                <c:pt idx="267">
                  <c:v>9.7083298506441346E-2</c:v>
                </c:pt>
                <c:pt idx="268">
                  <c:v>9.6529131405720517E-2</c:v>
                </c:pt>
                <c:pt idx="269">
                  <c:v>9.5979754280035953E-2</c:v>
                </c:pt>
                <c:pt idx="270">
                  <c:v>9.5435126610772913E-2</c:v>
                </c:pt>
                <c:pt idx="271">
                  <c:v>9.4895208198019498E-2</c:v>
                </c:pt>
                <c:pt idx="272">
                  <c:v>9.4359959158713563E-2</c:v>
                </c:pt>
                <c:pt idx="273">
                  <c:v>9.382933992478229E-2</c:v>
                </c:pt>
                <c:pt idx="274">
                  <c:v>9.3303311241273945E-2</c:v>
                </c:pt>
                <c:pt idx="275">
                  <c:v>9.2781834164483282E-2</c:v>
                </c:pt>
                <c:pt idx="276">
                  <c:v>9.2264870060070961E-2</c:v>
                </c:pt>
                <c:pt idx="277">
                  <c:v>9.1752380601177116E-2</c:v>
                </c:pt>
                <c:pt idx="278">
                  <c:v>9.1244327766530811E-2</c:v>
                </c:pt>
                <c:pt idx="279">
                  <c:v>9.0740673838554706E-2</c:v>
                </c:pt>
                <c:pt idx="280">
                  <c:v>9.0241381401466494E-2</c:v>
                </c:pt>
                <c:pt idx="281">
                  <c:v>8.9746413339376829E-2</c:v>
                </c:pt>
                <c:pt idx="282">
                  <c:v>8.9255732834385204E-2</c:v>
                </c:pt>
                <c:pt idx="283">
                  <c:v>8.8769303364673188E-2</c:v>
                </c:pt>
                <c:pt idx="284">
                  <c:v>8.8287088702596744E-2</c:v>
                </c:pt>
                <c:pt idx="285">
                  <c:v>8.7809052912776769E-2</c:v>
                </c:pt>
                <c:pt idx="286">
                  <c:v>8.7335160350189719E-2</c:v>
                </c:pt>
                <c:pt idx="287">
                  <c:v>8.6865375658257471E-2</c:v>
                </c:pt>
                <c:pt idx="288">
                  <c:v>8.6399663766937848E-2</c:v>
                </c:pt>
                <c:pt idx="289">
                  <c:v>8.5937989890815678E-2</c:v>
                </c:pt>
                <c:pt idx="290">
                  <c:v>8.5480319527194953E-2</c:v>
                </c:pt>
                <c:pt idx="291">
                  <c:v>8.5026618454192376E-2</c:v>
                </c:pt>
                <c:pt idx="292">
                  <c:v>8.4576852728833168E-2</c:v>
                </c:pt>
                <c:pt idx="293">
                  <c:v>8.4130988685148317E-2</c:v>
                </c:pt>
                <c:pt idx="294">
                  <c:v>8.3688992932275455E-2</c:v>
                </c:pt>
                <c:pt idx="295">
                  <c:v>8.3250832352561588E-2</c:v>
                </c:pt>
                <c:pt idx="296">
                  <c:v>8.2816474099669884E-2</c:v>
                </c:pt>
                <c:pt idx="297">
                  <c:v>8.2385885596689593E-2</c:v>
                </c:pt>
                <c:pt idx="298">
                  <c:v>8.1959034534249894E-2</c:v>
                </c:pt>
                <c:pt idx="299">
                  <c:v>8.1535888868638093E-2</c:v>
                </c:pt>
                <c:pt idx="300">
                  <c:v>8.1116416819921863E-2</c:v>
                </c:pt>
                <c:pt idx="301">
                  <c:v>8.0700586870076765E-2</c:v>
                </c:pt>
                <c:pt idx="302">
                  <c:v>8.0288367761118154E-2</c:v>
                </c:pt>
                <c:pt idx="303">
                  <c:v>7.9879728493238752E-2</c:v>
                </c:pt>
                <c:pt idx="304">
                  <c:v>7.9474638322951374E-2</c:v>
                </c:pt>
                <c:pt idx="305">
                  <c:v>7.9073066761237598E-2</c:v>
                </c:pt>
                <c:pt idx="306">
                  <c:v>7.8674983571702189E-2</c:v>
                </c:pt>
                <c:pt idx="307">
                  <c:v>7.8280358768733821E-2</c:v>
                </c:pt>
                <c:pt idx="308">
                  <c:v>7.7889162615671872E-2</c:v>
                </c:pt>
                <c:pt idx="309">
                  <c:v>7.7501365622980128E-2</c:v>
                </c:pt>
                <c:pt idx="310">
                  <c:v>7.7116938546426886E-2</c:v>
                </c:pt>
                <c:pt idx="311">
                  <c:v>7.6735852385272169E-2</c:v>
                </c:pt>
                <c:pt idx="312">
                  <c:v>7.6358078380461908E-2</c:v>
                </c:pt>
                <c:pt idx="313">
                  <c:v>7.5983588012829548E-2</c:v>
                </c:pt>
                <c:pt idx="314">
                  <c:v>7.5612353001304769E-2</c:v>
                </c:pt>
                <c:pt idx="315">
                  <c:v>7.5244345301130194E-2</c:v>
                </c:pt>
                <c:pt idx="316">
                  <c:v>7.4879537102085281E-2</c:v>
                </c:pt>
                <c:pt idx="317">
                  <c:v>7.4517900826718525E-2</c:v>
                </c:pt>
                <c:pt idx="318">
                  <c:v>7.4159409128587442E-2</c:v>
                </c:pt>
                <c:pt idx="319">
                  <c:v>7.3804034890506603E-2</c:v>
                </c:pt>
                <c:pt idx="320">
                  <c:v>7.3451751222804049E-2</c:v>
                </c:pt>
                <c:pt idx="321">
                  <c:v>7.3102531461585837E-2</c:v>
                </c:pt>
                <c:pt idx="322">
                  <c:v>7.2756349167009141E-2</c:v>
                </c:pt>
                <c:pt idx="323">
                  <c:v>7.2413178121564198E-2</c:v>
                </c:pt>
                <c:pt idx="324">
                  <c:v>7.207299232836413E-2</c:v>
                </c:pt>
                <c:pt idx="325">
                  <c:v>7.1735766009444368E-2</c:v>
                </c:pt>
                <c:pt idx="326">
                  <c:v>7.1401473604070315E-2</c:v>
                </c:pt>
                <c:pt idx="327">
                  <c:v>7.1070089767054173E-2</c:v>
                </c:pt>
                <c:pt idx="328">
                  <c:v>7.0741589367080693E-2</c:v>
                </c:pt>
                <c:pt idx="329">
                  <c:v>7.0415947485041874E-2</c:v>
                </c:pt>
                <c:pt idx="330">
                  <c:v>7.0093139412380975E-2</c:v>
                </c:pt>
                <c:pt idx="331">
                  <c:v>6.977314064944562E-2</c:v>
                </c:pt>
                <c:pt idx="332">
                  <c:v>6.9455926903850024E-2</c:v>
                </c:pt>
                <c:pt idx="333">
                  <c:v>6.9141474088846688E-2</c:v>
                </c:pt>
                <c:pt idx="334">
                  <c:v>6.8829758321707471E-2</c:v>
                </c:pt>
                <c:pt idx="335">
                  <c:v>6.8520755922113791E-2</c:v>
                </c:pt>
                <c:pt idx="336">
                  <c:v>6.8214443410556616E-2</c:v>
                </c:pt>
                <c:pt idx="337">
                  <c:v>6.7910797506745571E-2</c:v>
                </c:pt>
                <c:pt idx="338">
                  <c:v>6.7609795128027936E-2</c:v>
                </c:pt>
                <c:pt idx="339">
                  <c:v>6.7311413387816849E-2</c:v>
                </c:pt>
                <c:pt idx="340">
                  <c:v>6.7015629594029277E-2</c:v>
                </c:pt>
                <c:pt idx="341">
                  <c:v>6.672242124753365E-2</c:v>
                </c:pt>
                <c:pt idx="342">
                  <c:v>6.6431766040606799E-2</c:v>
                </c:pt>
                <c:pt idx="343">
                  <c:v>6.6143641855400948E-2</c:v>
                </c:pt>
                <c:pt idx="344">
                  <c:v>6.5858026762420072E-2</c:v>
                </c:pt>
                <c:pt idx="345">
                  <c:v>6.5574899019006053E-2</c:v>
                </c:pt>
                <c:pt idx="346">
                  <c:v>6.529423706783459E-2</c:v>
                </c:pt>
                <c:pt idx="347">
                  <c:v>6.5016019535420577E-2</c:v>
                </c:pt>
                <c:pt idx="348">
                  <c:v>6.47402252306334E-2</c:v>
                </c:pt>
                <c:pt idx="349">
                  <c:v>6.4466833143221935E-2</c:v>
                </c:pt>
                <c:pt idx="350">
                  <c:v>6.4195822442349032E-2</c:v>
                </c:pt>
                <c:pt idx="351">
                  <c:v>6.3927172475136115E-2</c:v>
                </c:pt>
                <c:pt idx="352">
                  <c:v>6.3660862765216958E-2</c:v>
                </c:pt>
                <c:pt idx="353">
                  <c:v>6.3396873011301674E-2</c:v>
                </c:pt>
                <c:pt idx="354">
                  <c:v>6.3135183085750057E-2</c:v>
                </c:pt>
                <c:pt idx="355">
                  <c:v>6.2875773033154794E-2</c:v>
                </c:pt>
                <c:pt idx="356">
                  <c:v>6.2618623068934218E-2</c:v>
                </c:pt>
                <c:pt idx="357">
                  <c:v>6.2363713577934847E-2</c:v>
                </c:pt>
                <c:pt idx="358">
                  <c:v>6.211102511304345E-2</c:v>
                </c:pt>
                <c:pt idx="359">
                  <c:v>6.186053839380895E-2</c:v>
                </c:pt>
                <c:pt idx="360">
                  <c:v>6.1612234305073621E-2</c:v>
                </c:pt>
                <c:pt idx="361">
                  <c:v>6.1366093895614204E-2</c:v>
                </c:pt>
                <c:pt idx="362">
                  <c:v>6.1122098376792403E-2</c:v>
                </c:pt>
                <c:pt idx="363">
                  <c:v>6.0880229121214983E-2</c:v>
                </c:pt>
                <c:pt idx="364">
                  <c:v>6.0640467661403422E-2</c:v>
                </c:pt>
                <c:pt idx="365">
                  <c:v>6.0402795688473038E-2</c:v>
                </c:pt>
                <c:pt idx="366">
                  <c:v>6.0167195050821527E-2</c:v>
                </c:pt>
                <c:pt idx="367">
                  <c:v>5.9933647752827224E-2</c:v>
                </c:pt>
                <c:pt idx="368">
                  <c:v>5.9702135953556314E-2</c:v>
                </c:pt>
                <c:pt idx="369">
                  <c:v>5.9472641965479967E-2</c:v>
                </c:pt>
                <c:pt idx="370">
                  <c:v>5.9245148253200347E-2</c:v>
                </c:pt>
                <c:pt idx="371">
                  <c:v>5.9019637432186356E-2</c:v>
                </c:pt>
                <c:pt idx="372">
                  <c:v>5.8796092267518307E-2</c:v>
                </c:pt>
                <c:pt idx="373">
                  <c:v>5.8574495672642217E-2</c:v>
                </c:pt>
                <c:pt idx="374">
                  <c:v>5.8354830708133014E-2</c:v>
                </c:pt>
                <c:pt idx="375">
                  <c:v>5.8137080580467085E-2</c:v>
                </c:pt>
                <c:pt idx="376">
                  <c:v>5.7921228640804019E-2</c:v>
                </c:pt>
                <c:pt idx="377">
                  <c:v>5.7707258383777306E-2</c:v>
                </c:pt>
                <c:pt idx="378">
                  <c:v>5.7495153446294252E-2</c:v>
                </c:pt>
                <c:pt idx="379">
                  <c:v>5.7284897606344871E-2</c:v>
                </c:pt>
                <c:pt idx="380">
                  <c:v>5.7076474781819819E-2</c:v>
                </c:pt>
                <c:pt idx="381">
                  <c:v>5.6869869029337154E-2</c:v>
                </c:pt>
                <c:pt idx="382">
                  <c:v>5.666506454307816E-2</c:v>
                </c:pt>
                <c:pt idx="383">
                  <c:v>5.6462045653632054E-2</c:v>
                </c:pt>
                <c:pt idx="384">
                  <c:v>5.6260796826849278E-2</c:v>
                </c:pt>
                <c:pt idx="385">
                  <c:v>5.6061302662703892E-2</c:v>
                </c:pt>
                <c:pt idx="386">
                  <c:v>5.5863547894164582E-2</c:v>
                </c:pt>
                <c:pt idx="387">
                  <c:v>5.56675173860742E-2</c:v>
                </c:pt>
                <c:pt idx="388">
                  <c:v>5.5473196134038297E-2</c:v>
                </c:pt>
                <c:pt idx="389">
                  <c:v>5.5280569263321928E-2</c:v>
                </c:pt>
                <c:pt idx="390">
                  <c:v>5.5089622027755289E-2</c:v>
                </c:pt>
                <c:pt idx="391">
                  <c:v>5.4900339808647718E-2</c:v>
                </c:pt>
                <c:pt idx="392">
                  <c:v>5.4712708113710096E-2</c:v>
                </c:pt>
                <c:pt idx="393">
                  <c:v>5.4526712575985958E-2</c:v>
                </c:pt>
                <c:pt idx="394">
                  <c:v>5.4342338952790697E-2</c:v>
                </c:pt>
                <c:pt idx="395">
                  <c:v>5.4159573124659195E-2</c:v>
                </c:pt>
                <c:pt idx="396">
                  <c:v>5.3978401094301846E-2</c:v>
                </c:pt>
                <c:pt idx="397">
                  <c:v>5.3798808985568554E-2</c:v>
                </c:pt>
                <c:pt idx="398">
                  <c:v>5.3620783042421259E-2</c:v>
                </c:pt>
                <c:pt idx="399">
                  <c:v>5.3444309627914306E-2</c:v>
                </c:pt>
                <c:pt idx="400">
                  <c:v>5.3269375223183028E-2</c:v>
                </c:pt>
                <c:pt idx="401">
                  <c:v>5.3095966426440419E-2</c:v>
                </c:pt>
                <c:pt idx="402">
                  <c:v>5.2924069951981755E-2</c:v>
                </c:pt>
                <c:pt idx="403">
                  <c:v>5.2753672629197071E-2</c:v>
                </c:pt>
                <c:pt idx="404">
                  <c:v>5.2584761401591684E-2</c:v>
                </c:pt>
                <c:pt idx="405">
                  <c:v>5.2417323325814447E-2</c:v>
                </c:pt>
                <c:pt idx="406">
                  <c:v>5.22513455706939E-2</c:v>
                </c:pt>
                <c:pt idx="407">
                  <c:v>5.2086815416282045E-2</c:v>
                </c:pt>
                <c:pt idx="408">
                  <c:v>5.1923720252906001E-2</c:v>
                </c:pt>
                <c:pt idx="409">
                  <c:v>5.1762047580227066E-2</c:v>
                </c:pt>
                <c:pt idx="410">
                  <c:v>5.160178500630757E-2</c:v>
                </c:pt>
                <c:pt idx="411">
                  <c:v>5.1442920246685224E-2</c:v>
                </c:pt>
                <c:pt idx="412">
                  <c:v>5.128544112345499E-2</c:v>
                </c:pt>
                <c:pt idx="413">
                  <c:v>5.1129335564358239E-2</c:v>
                </c:pt>
                <c:pt idx="414">
                  <c:v>5.0974591601879685E-2</c:v>
                </c:pt>
                <c:pt idx="415">
                  <c:v>5.0821197372351211E-2</c:v>
                </c:pt>
                <c:pt idx="416">
                  <c:v>5.0669141115063272E-2</c:v>
                </c:pt>
                <c:pt idx="417">
                  <c:v>5.051841117138358E-2</c:v>
                </c:pt>
                <c:pt idx="418">
                  <c:v>5.0368995983882829E-2</c:v>
                </c:pt>
                <c:pt idx="419">
                  <c:v>5.022088409546771E-2</c:v>
                </c:pt>
                <c:pt idx="420">
                  <c:v>5.0074064148520864E-2</c:v>
                </c:pt>
                <c:pt idx="421">
                  <c:v>4.9928524884048163E-2</c:v>
                </c:pt>
                <c:pt idx="422">
                  <c:v>4.9784255140832713E-2</c:v>
                </c:pt>
                <c:pt idx="423">
                  <c:v>4.9641243854595986E-2</c:v>
                </c:pt>
                <c:pt idx="424">
                  <c:v>4.9499480057165798E-2</c:v>
                </c:pt>
                <c:pt idx="425">
                  <c:v>4.9358952875651167E-2</c:v>
                </c:pt>
                <c:pt idx="426">
                  <c:v>4.9219651531623936E-2</c:v>
                </c:pt>
                <c:pt idx="427">
                  <c:v>4.9081565340307338E-2</c:v>
                </c:pt>
                <c:pt idx="428">
                  <c:v>4.8944683709770884E-2</c:v>
                </c:pt>
                <c:pt idx="429">
                  <c:v>4.8808996140132413E-2</c:v>
                </c:pt>
                <c:pt idx="430">
                  <c:v>4.8674492222766375E-2</c:v>
                </c:pt>
                <c:pt idx="431">
                  <c:v>4.8541161639518861E-2</c:v>
                </c:pt>
                <c:pt idx="432">
                  <c:v>4.840899416192905E-2</c:v>
                </c:pt>
                <c:pt idx="433">
                  <c:v>4.8277979650457353E-2</c:v>
                </c:pt>
                <c:pt idx="434">
                  <c:v>4.8148108053719628E-2</c:v>
                </c:pt>
                <c:pt idx="435">
                  <c:v>4.8019369407728114E-2</c:v>
                </c:pt>
                <c:pt idx="436">
                  <c:v>4.7891753835138468E-2</c:v>
                </c:pt>
                <c:pt idx="437">
                  <c:v>4.7765251544503166E-2</c:v>
                </c:pt>
                <c:pt idx="438">
                  <c:v>4.7639852829531253E-2</c:v>
                </c:pt>
                <c:pt idx="439">
                  <c:v>4.7515548068354056E-2</c:v>
                </c:pt>
                <c:pt idx="440">
                  <c:v>4.7392327722797181E-2</c:v>
                </c:pt>
                <c:pt idx="441">
                  <c:v>4.7270182337658659E-2</c:v>
                </c:pt>
                <c:pt idx="442">
                  <c:v>4.7149102539992972E-2</c:v>
                </c:pt>
                <c:pt idx="443">
                  <c:v>4.7029079038401277E-2</c:v>
                </c:pt>
                <c:pt idx="444">
                  <c:v>4.6910102622327476E-2</c:v>
                </c:pt>
                <c:pt idx="445">
                  <c:v>4.6792164161360179E-2</c:v>
                </c:pt>
                <c:pt idx="446">
                  <c:v>4.6675254604540577E-2</c:v>
                </c:pt>
                <c:pt idx="447">
                  <c:v>4.6559364979676311E-2</c:v>
                </c:pt>
                <c:pt idx="448">
                  <c:v>4.644448639266073E-2</c:v>
                </c:pt>
                <c:pt idx="449">
                  <c:v>4.6330610026798204E-2</c:v>
                </c:pt>
                <c:pt idx="450">
                  <c:v>4.6217727142135123E-2</c:v>
                </c:pt>
                <c:pt idx="451">
                  <c:v>4.6105829074796337E-2</c:v>
                </c:pt>
                <c:pt idx="452">
                  <c:v>4.5994907236327341E-2</c:v>
                </c:pt>
                <c:pt idx="453">
                  <c:v>4.5884953113042047E-2</c:v>
                </c:pt>
                <c:pt idx="454">
                  <c:v>4.5775958265375984E-2</c:v>
                </c:pt>
                <c:pt idx="455">
                  <c:v>4.5667914327245034E-2</c:v>
                </c:pt>
                <c:pt idx="456">
                  <c:v>4.5560813005409526E-2</c:v>
                </c:pt>
                <c:pt idx="457">
                  <c:v>4.5454646078843787E-2</c:v>
                </c:pt>
                <c:pt idx="458">
                  <c:v>4.5349405398111123E-2</c:v>
                </c:pt>
                <c:pt idx="459">
                  <c:v>4.5245082884743847E-2</c:v>
                </c:pt>
                <c:pt idx="460">
                  <c:v>4.514167053062873E-2</c:v>
                </c:pt>
                <c:pt idx="461">
                  <c:v>4.5039160397397769E-2</c:v>
                </c:pt>
                <c:pt idx="462">
                  <c:v>4.4937544615823992E-2</c:v>
                </c:pt>
                <c:pt idx="463">
                  <c:v>4.4836815385222314E-2</c:v>
                </c:pt>
                <c:pt idx="464">
                  <c:v>4.4736964972855786E-2</c:v>
                </c:pt>
                <c:pt idx="465">
                  <c:v>4.4637985713346602E-2</c:v>
                </c:pt>
                <c:pt idx="466">
                  <c:v>4.4539870008092258E-2</c:v>
                </c:pt>
                <c:pt idx="467">
                  <c:v>4.4442610324686667E-2</c:v>
                </c:pt>
                <c:pt idx="468">
                  <c:v>4.4346199196346282E-2</c:v>
                </c:pt>
                <c:pt idx="469">
                  <c:v>4.4250629221340938E-2</c:v>
                </c:pt>
                <c:pt idx="470">
                  <c:v>4.4155893062429667E-2</c:v>
                </c:pt>
                <c:pt idx="471">
                  <c:v>4.4061983446301412E-2</c:v>
                </c:pt>
                <c:pt idx="472">
                  <c:v>4.3968893163020328E-2</c:v>
                </c:pt>
                <c:pt idx="473">
                  <c:v>4.387661506547591E-2</c:v>
                </c:pt>
                <c:pt idx="474">
                  <c:v>4.3785142068837858E-2</c:v>
                </c:pt>
                <c:pt idx="475">
                  <c:v>4.3694467150015598E-2</c:v>
                </c:pt>
                <c:pt idx="476">
                  <c:v>4.3604583347122354E-2</c:v>
                </c:pt>
                <c:pt idx="477">
                  <c:v>4.3515483758943901E-2</c:v>
                </c:pt>
                <c:pt idx="478">
                  <c:v>4.3427161544411737E-2</c:v>
                </c:pt>
                <c:pt idx="479">
                  <c:v>4.3339609922080947E-2</c:v>
                </c:pt>
                <c:pt idx="480">
                  <c:v>4.3252822169612383E-2</c:v>
                </c:pt>
                <c:pt idx="481">
                  <c:v>4.3166791623259385E-2</c:v>
                </c:pt>
                <c:pt idx="482">
                  <c:v>4.3081511677358859E-2</c:v>
                </c:pt>
                <c:pt idx="483">
                  <c:v>4.2996975783826635E-2</c:v>
                </c:pt>
                <c:pt idx="484">
                  <c:v>4.2913177451657382E-2</c:v>
                </c:pt>
                <c:pt idx="485">
                  <c:v>4.2830110246428625E-2</c:v>
                </c:pt>
                <c:pt idx="486">
                  <c:v>4.2747767789809044E-2</c:v>
                </c:pt>
                <c:pt idx="487">
                  <c:v>4.2666143759071094E-2</c:v>
                </c:pt>
                <c:pt idx="488">
                  <c:v>4.258523188660767E-2</c:v>
                </c:pt>
                <c:pt idx="489">
                  <c:v>4.2505025959453074E-2</c:v>
                </c:pt>
                <c:pt idx="490">
                  <c:v>4.2425519818808016E-2</c:v>
                </c:pt>
                <c:pt idx="491">
                  <c:v>4.2346707359568719E-2</c:v>
                </c:pt>
                <c:pt idx="492">
                  <c:v>4.2268582529860037E-2</c:v>
                </c:pt>
                <c:pt idx="493">
                  <c:v>4.2191139330572676E-2</c:v>
                </c:pt>
                <c:pt idx="494">
                  <c:v>4.2114371814904385E-2</c:v>
                </c:pt>
                <c:pt idx="495">
                  <c:v>4.2038274087905003E-2</c:v>
                </c:pt>
                <c:pt idx="496">
                  <c:v>4.1962840306025435E-2</c:v>
                </c:pt>
                <c:pt idx="497">
                  <c:v>4.1888064676670764E-2</c:v>
                </c:pt>
                <c:pt idx="498">
                  <c:v>4.1813941457756812E-2</c:v>
                </c:pt>
                <c:pt idx="499">
                  <c:v>4.1740464957270851E-2</c:v>
                </c:pt>
                <c:pt idx="500">
                  <c:v>4.1667629532835967E-2</c:v>
                </c:pt>
                <c:pt idx="501">
                  <c:v>4.1595429591279161E-2</c:v>
                </c:pt>
                <c:pt idx="502">
                  <c:v>4.1523859588203232E-2</c:v>
                </c:pt>
                <c:pt idx="503">
                  <c:v>4.1452914027562383E-2</c:v>
                </c:pt>
                <c:pt idx="504">
                  <c:v>4.1382587461241356E-2</c:v>
                </c:pt>
                <c:pt idx="505">
                  <c:v>4.1312874488638379E-2</c:v>
                </c:pt>
                <c:pt idx="506">
                  <c:v>4.1243769756251526E-2</c:v>
                </c:pt>
                <c:pt idx="507">
                  <c:v>4.1175267957268877E-2</c:v>
                </c:pt>
                <c:pt idx="508">
                  <c:v>4.1107363831161987E-2</c:v>
                </c:pt>
                <c:pt idx="509">
                  <c:v>4.1040052163282971E-2</c:v>
                </c:pt>
                <c:pt idx="510">
                  <c:v>4.0973327784465219E-2</c:v>
                </c:pt>
                <c:pt idx="511">
                  <c:v>4.0907185570627232E-2</c:v>
                </c:pt>
                <c:pt idx="512">
                  <c:v>4.0841620442380142E-2</c:v>
                </c:pt>
                <c:pt idx="513">
                  <c:v>4.07766273646386E-2</c:v>
                </c:pt>
                <c:pt idx="514">
                  <c:v>4.0712201346234975E-2</c:v>
                </c:pt>
                <c:pt idx="515">
                  <c:v>4.0648337439536851E-2</c:v>
                </c:pt>
                <c:pt idx="516">
                  <c:v>4.0585030740067876E-2</c:v>
                </c:pt>
                <c:pt idx="517">
                  <c:v>4.0522276386132025E-2</c:v>
                </c:pt>
                <c:pt idx="518">
                  <c:v>4.046006955844085E-2</c:v>
                </c:pt>
                <c:pt idx="519">
                  <c:v>4.0398405479744173E-2</c:v>
                </c:pt>
                <c:pt idx="520">
                  <c:v>4.0337279414463918E-2</c:v>
                </c:pt>
                <c:pt idx="521">
                  <c:v>4.0276686668331077E-2</c:v>
                </c:pt>
                <c:pt idx="522">
                  <c:v>4.0216622588025837E-2</c:v>
                </c:pt>
                <c:pt idx="523">
                  <c:v>4.0157082560820866E-2</c:v>
                </c:pt>
                <c:pt idx="524">
                  <c:v>4.0098062014227637E-2</c:v>
                </c:pt>
                <c:pt idx="525">
                  <c:v>4.0039556415645876E-2</c:v>
                </c:pt>
                <c:pt idx="526">
                  <c:v>3.9981561272015971E-2</c:v>
                </c:pt>
                <c:pt idx="527">
                  <c:v>3.992407212947445E-2</c:v>
                </c:pt>
                <c:pt idx="528">
                  <c:v>3.9867084573012489E-2</c:v>
                </c:pt>
                <c:pt idx="529">
                  <c:v>3.9810594226137225E-2</c:v>
                </c:pt>
                <c:pt idx="530">
                  <c:v>3.9754596750536234E-2</c:v>
                </c:pt>
                <c:pt idx="531">
                  <c:v>3.9699087845744691E-2</c:v>
                </c:pt>
                <c:pt idx="532">
                  <c:v>3.9644063248815545E-2</c:v>
                </c:pt>
                <c:pt idx="533">
                  <c:v>3.9589518733992621E-2</c:v>
                </c:pt>
                <c:pt idx="534">
                  <c:v>3.953545011238635E-2</c:v>
                </c:pt>
                <c:pt idx="535">
                  <c:v>3.9481853231652528E-2</c:v>
                </c:pt>
                <c:pt idx="536">
                  <c:v>3.9428723975673707E-2</c:v>
                </c:pt>
                <c:pt idx="537">
                  <c:v>3.937605826424348E-2</c:v>
                </c:pt>
                <c:pt idx="538">
                  <c:v>3.9323852052753405E-2</c:v>
                </c:pt>
                <c:pt idx="539">
                  <c:v>3.9272101331882692E-2</c:v>
                </c:pt>
                <c:pt idx="540">
                  <c:v>3.9220802127290615E-2</c:v>
                </c:pt>
                <c:pt idx="541">
                  <c:v>3.9169950499311511E-2</c:v>
                </c:pt>
                <c:pt idx="542">
                  <c:v>3.91195425426525E-2</c:v>
                </c:pt>
                <c:pt idx="543">
                  <c:v>3.9069574386093861E-2</c:v>
                </c:pt>
                <c:pt idx="544">
                  <c:v>3.9020042192191913E-2</c:v>
                </c:pt>
                <c:pt idx="545">
                  <c:v>3.897094215698451E-2</c:v>
                </c:pt>
                <c:pt idx="546">
                  <c:v>3.8922270509699153E-2</c:v>
                </c:pt>
                <c:pt idx="547">
                  <c:v>3.8874023512463621E-2</c:v>
                </c:pt>
                <c:pt idx="548">
                  <c:v>3.882619746001903E-2</c:v>
                </c:pt>
                <c:pt idx="549">
                  <c:v>3.8778788679435475E-2</c:v>
                </c:pt>
                <c:pt idx="550">
                  <c:v>3.873179352983018E-2</c:v>
                </c:pt>
                <c:pt idx="551">
                  <c:v>3.8685208402087959E-2</c:v>
                </c:pt>
                <c:pt idx="552">
                  <c:v>3.8639029718584281E-2</c:v>
                </c:pt>
                <c:pt idx="553">
                  <c:v>3.8593253932910521E-2</c:v>
                </c:pt>
                <c:pt idx="554">
                  <c:v>3.8547877529601898E-2</c:v>
                </c:pt>
                <c:pt idx="555">
                  <c:v>3.8502897023867458E-2</c:v>
                </c:pt>
                <c:pt idx="556">
                  <c:v>3.8458308961322685E-2</c:v>
                </c:pt>
                <c:pt idx="557">
                  <c:v>3.841410991772426E-2</c:v>
                </c:pt>
                <c:pt idx="558">
                  <c:v>3.8370296498707171E-2</c:v>
                </c:pt>
                <c:pt idx="559">
                  <c:v>3.8326865339524133E-2</c:v>
                </c:pt>
                <c:pt idx="560">
                  <c:v>3.8283813104787311E-2</c:v>
                </c:pt>
                <c:pt idx="561">
                  <c:v>3.8241136488212188E-2</c:v>
                </c:pt>
                <c:pt idx="562">
                  <c:v>3.8198832212363733E-2</c:v>
                </c:pt>
                <c:pt idx="563">
                  <c:v>3.8156897028404781E-2</c:v>
                </c:pt>
                <c:pt idx="564">
                  <c:v>3.8115327715846602E-2</c:v>
                </c:pt>
                <c:pt idx="565">
                  <c:v>3.8074121082301571E-2</c:v>
                </c:pt>
                <c:pt idx="566">
                  <c:v>3.8033273963238128E-2</c:v>
                </c:pt>
                <c:pt idx="567">
                  <c:v>3.7992783221737679E-2</c:v>
                </c:pt>
                <c:pt idx="568">
                  <c:v>3.7952645748253848E-2</c:v>
                </c:pt>
                <c:pt idx="569">
                  <c:v>3.7912858460373636E-2</c:v>
                </c:pt>
                <c:pt idx="570">
                  <c:v>3.7873418302580703E-2</c:v>
                </c:pt>
                <c:pt idx="571">
                  <c:v>3.7834322246020805E-2</c:v>
                </c:pt>
                <c:pt idx="572">
                  <c:v>3.7795567288269154E-2</c:v>
                </c:pt>
                <c:pt idx="573">
                  <c:v>3.7757150453099887E-2</c:v>
                </c:pt>
                <c:pt idx="574">
                  <c:v>3.7719068790257458E-2</c:v>
                </c:pt>
                <c:pt idx="575">
                  <c:v>3.7681319375230102E-2</c:v>
                </c:pt>
                <c:pt idx="576">
                  <c:v>3.7643899309025307E-2</c:v>
                </c:pt>
                <c:pt idx="577">
                  <c:v>3.7606805717947056E-2</c:v>
                </c:pt>
                <c:pt idx="578">
                  <c:v>3.7570035753375246E-2</c:v>
                </c:pt>
                <c:pt idx="579">
                  <c:v>3.7533586591546826E-2</c:v>
                </c:pt>
                <c:pt idx="580">
                  <c:v>3.7497455433338989E-2</c:v>
                </c:pt>
                <c:pt idx="581">
                  <c:v>3.7461639504054199E-2</c:v>
                </c:pt>
                <c:pt idx="582">
                  <c:v>3.7426136053207062E-2</c:v>
                </c:pt>
                <c:pt idx="583">
                  <c:v>3.7390942354313013E-2</c:v>
                </c:pt>
                <c:pt idx="584">
                  <c:v>3.7356055704679092E-2</c:v>
                </c:pt>
                <c:pt idx="585">
                  <c:v>3.7321473425196192E-2</c:v>
                </c:pt>
                <c:pt idx="586">
                  <c:v>3.7287192860133343E-2</c:v>
                </c:pt>
                <c:pt idx="587">
                  <c:v>3.7253211376933784E-2</c:v>
                </c:pt>
                <c:pt idx="588">
                  <c:v>3.7219526366012674E-2</c:v>
                </c:pt>
                <c:pt idx="589">
                  <c:v>3.7186135240556757E-2</c:v>
                </c:pt>
                <c:pt idx="590">
                  <c:v>3.7153035436325546E-2</c:v>
                </c:pt>
                <c:pt idx="591">
                  <c:v>3.712022441145451E-2</c:v>
                </c:pt>
                <c:pt idx="592">
                  <c:v>3.7087699646259686E-2</c:v>
                </c:pt>
                <c:pt idx="593">
                  <c:v>3.7055458643044284E-2</c:v>
                </c:pt>
                <c:pt idx="594">
                  <c:v>3.7023498925906673E-2</c:v>
                </c:pt>
                <c:pt idx="595">
                  <c:v>3.6991818040550392E-2</c:v>
                </c:pt>
                <c:pt idx="596">
                  <c:v>3.6960413554095441E-2</c:v>
                </c:pt>
                <c:pt idx="597">
                  <c:v>3.6929283054891564E-2</c:v>
                </c:pt>
                <c:pt idx="598">
                  <c:v>3.6898424152332861E-2</c:v>
                </c:pt>
              </c:numCache>
            </c:numRef>
          </c:yVal>
          <c:smooth val="0"/>
          <c:extLst>
            <c:ext xmlns:c16="http://schemas.microsoft.com/office/drawing/2014/chart" uri="{C3380CC4-5D6E-409C-BE32-E72D297353CC}">
              <c16:uniqueId val="{00000000-92CD-4039-9D69-9D2B7214340B}"/>
            </c:ext>
          </c:extLst>
        </c:ser>
        <c:dLbls>
          <c:showLegendKey val="0"/>
          <c:showVal val="0"/>
          <c:showCatName val="0"/>
          <c:showSerName val="0"/>
          <c:showPercent val="0"/>
          <c:showBubbleSize val="0"/>
        </c:dLbls>
        <c:axId val="1881654304"/>
        <c:axId val="1881662896"/>
      </c:scatterChart>
      <c:valAx>
        <c:axId val="1881654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Velocity (m/s)</a:t>
                </a:r>
              </a:p>
            </c:rich>
          </c:tx>
          <c:layout>
            <c:manualLayout>
              <c:xMode val="edge"/>
              <c:yMode val="edge"/>
              <c:x val="0.82175048400249895"/>
              <c:y val="0.960128148902482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1881662896"/>
        <c:crosses val="autoZero"/>
        <c:crossBetween val="midCat"/>
      </c:valAx>
      <c:valAx>
        <c:axId val="1881662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Mechanical effectiveness (Ratio of Force)</a:t>
                </a:r>
              </a:p>
            </c:rich>
          </c:tx>
          <c:layout>
            <c:manualLayout>
              <c:xMode val="edge"/>
              <c:yMode val="edge"/>
              <c:x val="5.79285264210775E-3"/>
              <c:y val="3.8658169657716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1881654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863087746002009E-2"/>
          <c:y val="0.14116004973062576"/>
          <c:w val="0.93468957644234996"/>
          <c:h val="0.83076977483077774"/>
        </c:manualLayout>
      </c:layout>
      <c:scatterChart>
        <c:scatterStyle val="lineMarker"/>
        <c:varyColors val="0"/>
        <c:ser>
          <c:idx val="0"/>
          <c:order val="0"/>
          <c:tx>
            <c:v>Athlete's location</c:v>
          </c:tx>
          <c:spPr>
            <a:ln w="25400" cap="flat" cmpd="dbl" algn="ctr">
              <a:noFill/>
              <a:round/>
            </a:ln>
            <a:effectLst/>
          </c:spPr>
          <c:marker>
            <c:symbol val="circle"/>
            <c:size val="6"/>
            <c:spPr>
              <a:solidFill>
                <a:schemeClr val="accent1"/>
              </a:solidFill>
              <a:ln w="34925" cap="flat" cmpd="dbl" algn="ctr">
                <a:solidFill>
                  <a:schemeClr val="accent1">
                    <a:lumMod val="75000"/>
                    <a:alpha val="70000"/>
                  </a:schemeClr>
                </a:solidFill>
                <a:round/>
              </a:ln>
              <a:effectLst/>
            </c:spPr>
          </c:marker>
          <c:xVal>
            <c:numRef>
              <c:f>'Camera parallax correction'!$D$2:$D$10</c:f>
              <c:numCache>
                <c:formatCode>General</c:formatCode>
                <c:ptCount val="9"/>
                <c:pt idx="0">
                  <c:v>0</c:v>
                </c:pt>
                <c:pt idx="1">
                  <c:v>2.5</c:v>
                </c:pt>
                <c:pt idx="2">
                  <c:v>5</c:v>
                </c:pt>
                <c:pt idx="3">
                  <c:v>7.5</c:v>
                </c:pt>
                <c:pt idx="4">
                  <c:v>10</c:v>
                </c:pt>
                <c:pt idx="5">
                  <c:v>15</c:v>
                </c:pt>
                <c:pt idx="6">
                  <c:v>20</c:v>
                </c:pt>
                <c:pt idx="7">
                  <c:v>25</c:v>
                </c:pt>
                <c:pt idx="8">
                  <c:v>30</c:v>
                </c:pt>
              </c:numCache>
            </c:numRef>
          </c:xVal>
          <c:yVal>
            <c:numRef>
              <c:f>'Camera parallax correction'!$H$2:$H$10</c:f>
              <c:numCache>
                <c:formatCode>General</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0-0943-0F41-BD27-8C92BB0513B1}"/>
            </c:ext>
          </c:extLst>
        </c:ser>
        <c:ser>
          <c:idx val="1"/>
          <c:order val="1"/>
          <c:tx>
            <c:v>Location of marks</c:v>
          </c:tx>
          <c:spPr>
            <a:ln w="25400" cap="flat" cmpd="dbl" algn="ctr">
              <a:noFill/>
              <a:round/>
            </a:ln>
            <a:effectLst/>
          </c:spPr>
          <c:marker>
            <c:symbol val="circle"/>
            <c:size val="6"/>
            <c:spPr>
              <a:noFill/>
              <a:ln w="34925" cap="flat" cmpd="dbl" algn="ctr">
                <a:solidFill>
                  <a:srgbClr val="FF0000">
                    <a:alpha val="70000"/>
                  </a:srgbClr>
                </a:solidFill>
                <a:round/>
              </a:ln>
              <a:effectLst/>
            </c:spPr>
          </c:marker>
          <c:xVal>
            <c:numRef>
              <c:f>'Camera parallax correction'!$E$2:$E$10</c:f>
              <c:numCache>
                <c:formatCode>0.00</c:formatCode>
                <c:ptCount val="9"/>
                <c:pt idx="0">
                  <c:v>1.0687499999999999</c:v>
                </c:pt>
                <c:pt idx="1">
                  <c:v>3.390625</c:v>
                </c:pt>
                <c:pt idx="2">
                  <c:v>5.7125000000000004</c:v>
                </c:pt>
                <c:pt idx="3">
                  <c:v>8.0343750000000007</c:v>
                </c:pt>
                <c:pt idx="4">
                  <c:v>10.356249999999999</c:v>
                </c:pt>
                <c:pt idx="5">
                  <c:v>15</c:v>
                </c:pt>
                <c:pt idx="6">
                  <c:v>19.643750000000001</c:v>
                </c:pt>
                <c:pt idx="7">
                  <c:v>24.287500000000001</c:v>
                </c:pt>
                <c:pt idx="8">
                  <c:v>28.931249999999999</c:v>
                </c:pt>
              </c:numCache>
            </c:numRef>
          </c:xVal>
          <c:yVal>
            <c:numRef>
              <c:f>'Camera parallax correction'!$G$2:$G$10</c:f>
              <c:numCache>
                <c:formatCode>General</c:formatCode>
                <c:ptCount val="9"/>
                <c:pt idx="0">
                  <c:v>0.56999999999999995</c:v>
                </c:pt>
                <c:pt idx="1">
                  <c:v>0.56999999999999995</c:v>
                </c:pt>
                <c:pt idx="2">
                  <c:v>0.56999999999999995</c:v>
                </c:pt>
                <c:pt idx="3">
                  <c:v>0.56999999999999995</c:v>
                </c:pt>
                <c:pt idx="4">
                  <c:v>0.56999999999999995</c:v>
                </c:pt>
                <c:pt idx="5">
                  <c:v>0.56999999999999995</c:v>
                </c:pt>
                <c:pt idx="6">
                  <c:v>0.56999999999999995</c:v>
                </c:pt>
                <c:pt idx="7">
                  <c:v>0.56999999999999995</c:v>
                </c:pt>
                <c:pt idx="8">
                  <c:v>0.56999999999999995</c:v>
                </c:pt>
              </c:numCache>
            </c:numRef>
          </c:yVal>
          <c:smooth val="0"/>
          <c:extLst>
            <c:ext xmlns:c16="http://schemas.microsoft.com/office/drawing/2014/chart" uri="{C3380CC4-5D6E-409C-BE32-E72D297353CC}">
              <c16:uniqueId val="{00000001-0943-0F41-BD27-8C92BB0513B1}"/>
            </c:ext>
          </c:extLst>
        </c:ser>
        <c:ser>
          <c:idx val="2"/>
          <c:order val="2"/>
          <c:tx>
            <c:v>Camera location and line of sight</c:v>
          </c:tx>
          <c:spPr>
            <a:ln w="25400" cap="flat" cmpd="dbl" algn="ctr">
              <a:solidFill>
                <a:schemeClr val="bg2"/>
              </a:solidFill>
              <a:round/>
            </a:ln>
            <a:effectLst/>
          </c:spPr>
          <c:marker>
            <c:symbol val="circle"/>
            <c:size val="6"/>
            <c:spPr>
              <a:noFill/>
              <a:ln w="34925" cap="flat" cmpd="dbl" algn="ctr">
                <a:solidFill>
                  <a:schemeClr val="accent3">
                    <a:lumMod val="75000"/>
                    <a:alpha val="70000"/>
                  </a:schemeClr>
                </a:solidFill>
                <a:round/>
              </a:ln>
              <a:effectLst/>
            </c:spPr>
          </c:marker>
          <c:xVal>
            <c:numRef>
              <c:f>('Camera parallax correction'!$D$2,'Camera parallax correction'!$B$4,'Camera parallax correction'!$D$3,'Camera parallax correction'!$B$4,'Camera parallax correction'!$D$4,'Camera parallax correction'!$B$4,'Camera parallax correction'!$D$5,'Camera parallax correction'!$B$4,'Camera parallax correction'!$D$6,'Camera parallax correction'!$B$4,'Camera parallax correction'!$D$7,'Camera parallax correction'!$B$4,'Camera parallax correction'!$D$8,'Camera parallax correction'!$B$4,'Camera parallax correction'!$D$9,'Camera parallax correction'!$B$4,'Camera parallax correction'!$D$10)</c:f>
              <c:numCache>
                <c:formatCode>General</c:formatCode>
                <c:ptCount val="17"/>
                <c:pt idx="0">
                  <c:v>0</c:v>
                </c:pt>
                <c:pt idx="1">
                  <c:v>15</c:v>
                </c:pt>
                <c:pt idx="2">
                  <c:v>2.5</c:v>
                </c:pt>
                <c:pt idx="3">
                  <c:v>15</c:v>
                </c:pt>
                <c:pt idx="4">
                  <c:v>5</c:v>
                </c:pt>
                <c:pt idx="5">
                  <c:v>15</c:v>
                </c:pt>
                <c:pt idx="6">
                  <c:v>7.5</c:v>
                </c:pt>
                <c:pt idx="7">
                  <c:v>15</c:v>
                </c:pt>
                <c:pt idx="8">
                  <c:v>10</c:v>
                </c:pt>
                <c:pt idx="9">
                  <c:v>15</c:v>
                </c:pt>
                <c:pt idx="10">
                  <c:v>15</c:v>
                </c:pt>
                <c:pt idx="11">
                  <c:v>15</c:v>
                </c:pt>
                <c:pt idx="12">
                  <c:v>20</c:v>
                </c:pt>
                <c:pt idx="13">
                  <c:v>15</c:v>
                </c:pt>
                <c:pt idx="14">
                  <c:v>25</c:v>
                </c:pt>
                <c:pt idx="15">
                  <c:v>15</c:v>
                </c:pt>
                <c:pt idx="16">
                  <c:v>30</c:v>
                </c:pt>
              </c:numCache>
            </c:numRef>
          </c:xVal>
          <c:yVal>
            <c:numRef>
              <c:f>('Camera parallax correction'!$H$2,'Camera parallax correction'!$I$2,'Camera parallax correction'!$H$3,'Camera parallax correction'!$I$3,'Camera parallax correction'!$H$4,'Camera parallax correction'!$I$4,'Camera parallax correction'!$H$5,'Camera parallax correction'!$I$5,'Camera parallax correction'!$H$6,'Camera parallax correction'!$I$6,'Camera parallax correction'!$H$7,'Camera parallax correction'!$I$7,'Camera parallax correction'!$H$8,'Camera parallax correction'!$I$8,'Camera parallax correction'!$H$9,'Camera parallax correction'!$I$9,'Camera parallax correction'!$H$10)</c:f>
              <c:numCache>
                <c:formatCode>General</c:formatCode>
                <c:ptCount val="17"/>
                <c:pt idx="0">
                  <c:v>0</c:v>
                </c:pt>
                <c:pt idx="1">
                  <c:v>8</c:v>
                </c:pt>
                <c:pt idx="2">
                  <c:v>0</c:v>
                </c:pt>
                <c:pt idx="3">
                  <c:v>8</c:v>
                </c:pt>
                <c:pt idx="4">
                  <c:v>0</c:v>
                </c:pt>
                <c:pt idx="5">
                  <c:v>8</c:v>
                </c:pt>
                <c:pt idx="6">
                  <c:v>0</c:v>
                </c:pt>
                <c:pt idx="7">
                  <c:v>8</c:v>
                </c:pt>
                <c:pt idx="8">
                  <c:v>0</c:v>
                </c:pt>
                <c:pt idx="9">
                  <c:v>8</c:v>
                </c:pt>
                <c:pt idx="10">
                  <c:v>0</c:v>
                </c:pt>
                <c:pt idx="11">
                  <c:v>8</c:v>
                </c:pt>
                <c:pt idx="12">
                  <c:v>0</c:v>
                </c:pt>
                <c:pt idx="13">
                  <c:v>8</c:v>
                </c:pt>
                <c:pt idx="14">
                  <c:v>0</c:v>
                </c:pt>
                <c:pt idx="15">
                  <c:v>8</c:v>
                </c:pt>
                <c:pt idx="16">
                  <c:v>0</c:v>
                </c:pt>
              </c:numCache>
            </c:numRef>
          </c:yVal>
          <c:smooth val="0"/>
          <c:extLst>
            <c:ext xmlns:c16="http://schemas.microsoft.com/office/drawing/2014/chart" uri="{C3380CC4-5D6E-409C-BE32-E72D297353CC}">
              <c16:uniqueId val="{00000002-0943-0F41-BD27-8C92BB0513B1}"/>
            </c:ext>
          </c:extLst>
        </c:ser>
        <c:dLbls>
          <c:showLegendKey val="0"/>
          <c:showVal val="0"/>
          <c:showCatName val="0"/>
          <c:showSerName val="0"/>
          <c:showPercent val="0"/>
          <c:showBubbleSize val="0"/>
        </c:dLbls>
        <c:axId val="280951944"/>
        <c:axId val="280952272"/>
      </c:scatterChart>
      <c:valAx>
        <c:axId val="280951944"/>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fi-FI" sz="1200" b="1" cap="none" baseline="0"/>
                  <a:t>Distance from start line along running direction (m)</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80952272"/>
        <c:crosses val="autoZero"/>
        <c:crossBetween val="midCat"/>
      </c:valAx>
      <c:valAx>
        <c:axId val="280952272"/>
        <c:scaling>
          <c:orientation val="maxMin"/>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lgn="r">
                  <a:defRPr sz="900" b="0" i="0" u="none" strike="noStrike" kern="1200" cap="all" baseline="0">
                    <a:solidFill>
                      <a:schemeClr val="tx1">
                        <a:lumMod val="65000"/>
                        <a:lumOff val="35000"/>
                      </a:schemeClr>
                    </a:solidFill>
                    <a:latin typeface="+mn-lt"/>
                    <a:ea typeface="+mn-ea"/>
                    <a:cs typeface="+mn-cs"/>
                  </a:defRPr>
                </a:pPr>
                <a:r>
                  <a:rPr lang="fi-FI" sz="1200" b="1" cap="none" baseline="0"/>
                  <a:t>Distance perpendiculat to running direction (m)</a:t>
                </a:r>
              </a:p>
            </c:rich>
          </c:tx>
          <c:layout>
            <c:manualLayout>
              <c:xMode val="edge"/>
              <c:yMode val="edge"/>
              <c:x val="5.465839222163215E-2"/>
              <c:y val="0.2904467467882304"/>
            </c:manualLayout>
          </c:layout>
          <c:overlay val="0"/>
          <c:spPr>
            <a:noFill/>
            <a:ln>
              <a:noFill/>
            </a:ln>
            <a:effectLst/>
          </c:spPr>
          <c:txPr>
            <a:bodyPr rot="-5400000" spcFirstLastPara="1" vertOverflow="ellipsis" vert="horz" wrap="square" anchor="ctr" anchorCtr="1"/>
            <a:lstStyle/>
            <a:p>
              <a:pPr algn="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80951944"/>
        <c:crosses val="autoZero"/>
        <c:crossBetween val="midCat"/>
      </c:valAx>
      <c:spPr>
        <a:noFill/>
        <a:ln>
          <a:noFill/>
        </a:ln>
        <a:effectLst/>
      </c:spPr>
    </c:plotArea>
    <c:legend>
      <c:legendPos val="t"/>
      <c:layout>
        <c:manualLayout>
          <c:xMode val="edge"/>
          <c:yMode val="edge"/>
          <c:x val="0.4513215401978099"/>
          <c:y val="0.90221765437215085"/>
          <c:w val="0.54867844328308224"/>
          <c:h val="4.73687525901367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9.9504843774197604E-2"/>
          <c:y val="6.0185185185185203E-2"/>
          <c:w val="0.87273149865535005"/>
          <c:h val="0.82246937882764704"/>
        </c:manualLayout>
      </c:layout>
      <c:scatterChart>
        <c:scatterStyle val="smoothMarker"/>
        <c:varyColors val="0"/>
        <c:ser>
          <c:idx val="0"/>
          <c:order val="0"/>
          <c:tx>
            <c:v>Acceleration</c:v>
          </c:tx>
          <c:marker>
            <c:symbol val="none"/>
          </c:marker>
          <c:xVal>
            <c:numRef>
              <c:f>'From speed-time curves'!$A$2:$A$275</c:f>
              <c:numCache>
                <c:formatCode>General</c:formatCode>
                <c:ptCount val="274"/>
                <c:pt idx="0">
                  <c:v>0</c:v>
                </c:pt>
                <c:pt idx="1">
                  <c:v>0.02</c:v>
                </c:pt>
                <c:pt idx="2">
                  <c:v>0.04</c:v>
                </c:pt>
                <c:pt idx="3">
                  <c:v>0.06</c:v>
                </c:pt>
                <c:pt idx="4">
                  <c:v>0.09</c:v>
                </c:pt>
                <c:pt idx="5">
                  <c:v>0.11</c:v>
                </c:pt>
                <c:pt idx="6">
                  <c:v>0.13</c:v>
                </c:pt>
                <c:pt idx="7">
                  <c:v>0.15</c:v>
                </c:pt>
                <c:pt idx="8">
                  <c:v>0.17</c:v>
                </c:pt>
                <c:pt idx="9">
                  <c:v>0.19</c:v>
                </c:pt>
                <c:pt idx="10">
                  <c:v>0.21</c:v>
                </c:pt>
                <c:pt idx="11">
                  <c:v>0.23</c:v>
                </c:pt>
                <c:pt idx="12">
                  <c:v>0.26</c:v>
                </c:pt>
                <c:pt idx="13">
                  <c:v>0.28000000000000003</c:v>
                </c:pt>
                <c:pt idx="14">
                  <c:v>0.3</c:v>
                </c:pt>
                <c:pt idx="15">
                  <c:v>0.32</c:v>
                </c:pt>
                <c:pt idx="16">
                  <c:v>0.34</c:v>
                </c:pt>
                <c:pt idx="17">
                  <c:v>0.36</c:v>
                </c:pt>
                <c:pt idx="18">
                  <c:v>0.38</c:v>
                </c:pt>
                <c:pt idx="19">
                  <c:v>0.41</c:v>
                </c:pt>
                <c:pt idx="20">
                  <c:v>0.43</c:v>
                </c:pt>
                <c:pt idx="21">
                  <c:v>0.45</c:v>
                </c:pt>
                <c:pt idx="22">
                  <c:v>0.47</c:v>
                </c:pt>
                <c:pt idx="23">
                  <c:v>0.49</c:v>
                </c:pt>
                <c:pt idx="24">
                  <c:v>0.51</c:v>
                </c:pt>
                <c:pt idx="25">
                  <c:v>0.53</c:v>
                </c:pt>
                <c:pt idx="26">
                  <c:v>0.55000000000000004</c:v>
                </c:pt>
                <c:pt idx="27">
                  <c:v>0.57999999999999996</c:v>
                </c:pt>
                <c:pt idx="28">
                  <c:v>0.6</c:v>
                </c:pt>
                <c:pt idx="29">
                  <c:v>0.62</c:v>
                </c:pt>
                <c:pt idx="30">
                  <c:v>0.64</c:v>
                </c:pt>
                <c:pt idx="31">
                  <c:v>0.66</c:v>
                </c:pt>
                <c:pt idx="32">
                  <c:v>0.68</c:v>
                </c:pt>
                <c:pt idx="33">
                  <c:v>0.7</c:v>
                </c:pt>
                <c:pt idx="34">
                  <c:v>0.73</c:v>
                </c:pt>
                <c:pt idx="35">
                  <c:v>0.75</c:v>
                </c:pt>
                <c:pt idx="36">
                  <c:v>0.77</c:v>
                </c:pt>
                <c:pt idx="37">
                  <c:v>0.79</c:v>
                </c:pt>
                <c:pt idx="38">
                  <c:v>0.81</c:v>
                </c:pt>
                <c:pt idx="39">
                  <c:v>0.83</c:v>
                </c:pt>
                <c:pt idx="40">
                  <c:v>0.85</c:v>
                </c:pt>
                <c:pt idx="41">
                  <c:v>0.87</c:v>
                </c:pt>
                <c:pt idx="42">
                  <c:v>0.9</c:v>
                </c:pt>
                <c:pt idx="43">
                  <c:v>0.92</c:v>
                </c:pt>
                <c:pt idx="44">
                  <c:v>0.94</c:v>
                </c:pt>
                <c:pt idx="45">
                  <c:v>0.96</c:v>
                </c:pt>
                <c:pt idx="46">
                  <c:v>0.98</c:v>
                </c:pt>
                <c:pt idx="47">
                  <c:v>1</c:v>
                </c:pt>
                <c:pt idx="48">
                  <c:v>1.02</c:v>
                </c:pt>
                <c:pt idx="49">
                  <c:v>1.05</c:v>
                </c:pt>
                <c:pt idx="50">
                  <c:v>1.07</c:v>
                </c:pt>
                <c:pt idx="51">
                  <c:v>1.0900000000000001</c:v>
                </c:pt>
                <c:pt idx="52">
                  <c:v>1.1100000000000001</c:v>
                </c:pt>
                <c:pt idx="53">
                  <c:v>1.1299999999999999</c:v>
                </c:pt>
                <c:pt idx="54">
                  <c:v>1.1499999999999999</c:v>
                </c:pt>
                <c:pt idx="55">
                  <c:v>1.17</c:v>
                </c:pt>
                <c:pt idx="56">
                  <c:v>1.19</c:v>
                </c:pt>
                <c:pt idx="57">
                  <c:v>1.22</c:v>
                </c:pt>
                <c:pt idx="58">
                  <c:v>1.24</c:v>
                </c:pt>
                <c:pt idx="59">
                  <c:v>1.26</c:v>
                </c:pt>
                <c:pt idx="60">
                  <c:v>1.28</c:v>
                </c:pt>
                <c:pt idx="61">
                  <c:v>1.3</c:v>
                </c:pt>
                <c:pt idx="62">
                  <c:v>1.32</c:v>
                </c:pt>
                <c:pt idx="63">
                  <c:v>1.34</c:v>
                </c:pt>
                <c:pt idx="64">
                  <c:v>1.37</c:v>
                </c:pt>
                <c:pt idx="65">
                  <c:v>1.39</c:v>
                </c:pt>
                <c:pt idx="66">
                  <c:v>1.41</c:v>
                </c:pt>
                <c:pt idx="67">
                  <c:v>1.43</c:v>
                </c:pt>
                <c:pt idx="68">
                  <c:v>1.45</c:v>
                </c:pt>
                <c:pt idx="69">
                  <c:v>1.47</c:v>
                </c:pt>
                <c:pt idx="70">
                  <c:v>1.49</c:v>
                </c:pt>
                <c:pt idx="71">
                  <c:v>1.51</c:v>
                </c:pt>
                <c:pt idx="72">
                  <c:v>1.54</c:v>
                </c:pt>
                <c:pt idx="73">
                  <c:v>1.56</c:v>
                </c:pt>
                <c:pt idx="74">
                  <c:v>1.58</c:v>
                </c:pt>
                <c:pt idx="75">
                  <c:v>1.6</c:v>
                </c:pt>
                <c:pt idx="76">
                  <c:v>1.62</c:v>
                </c:pt>
                <c:pt idx="77">
                  <c:v>1.64</c:v>
                </c:pt>
                <c:pt idx="78">
                  <c:v>1.66</c:v>
                </c:pt>
                <c:pt idx="79">
                  <c:v>1.69</c:v>
                </c:pt>
                <c:pt idx="80">
                  <c:v>1.71</c:v>
                </c:pt>
                <c:pt idx="81">
                  <c:v>1.73</c:v>
                </c:pt>
                <c:pt idx="82">
                  <c:v>1.75</c:v>
                </c:pt>
                <c:pt idx="83">
                  <c:v>1.77</c:v>
                </c:pt>
                <c:pt idx="84">
                  <c:v>1.79</c:v>
                </c:pt>
                <c:pt idx="85">
                  <c:v>1.81</c:v>
                </c:pt>
                <c:pt idx="86">
                  <c:v>1.83</c:v>
                </c:pt>
                <c:pt idx="87">
                  <c:v>1.86</c:v>
                </c:pt>
                <c:pt idx="88">
                  <c:v>1.88</c:v>
                </c:pt>
                <c:pt idx="89">
                  <c:v>1.9</c:v>
                </c:pt>
                <c:pt idx="90">
                  <c:v>1.92</c:v>
                </c:pt>
                <c:pt idx="91">
                  <c:v>1.94</c:v>
                </c:pt>
                <c:pt idx="92">
                  <c:v>1.96</c:v>
                </c:pt>
                <c:pt idx="93">
                  <c:v>1.98</c:v>
                </c:pt>
                <c:pt idx="94">
                  <c:v>2.0099999999999998</c:v>
                </c:pt>
                <c:pt idx="95">
                  <c:v>2.0299999999999998</c:v>
                </c:pt>
                <c:pt idx="96">
                  <c:v>2.0499999999999998</c:v>
                </c:pt>
                <c:pt idx="97">
                  <c:v>2.0699999999999998</c:v>
                </c:pt>
                <c:pt idx="98">
                  <c:v>2.09</c:v>
                </c:pt>
                <c:pt idx="99">
                  <c:v>2.11</c:v>
                </c:pt>
                <c:pt idx="100">
                  <c:v>2.13</c:v>
                </c:pt>
                <c:pt idx="101">
                  <c:v>2.15</c:v>
                </c:pt>
                <c:pt idx="102">
                  <c:v>2.1800000000000002</c:v>
                </c:pt>
                <c:pt idx="103">
                  <c:v>2.2000000000000002</c:v>
                </c:pt>
                <c:pt idx="104">
                  <c:v>2.2200000000000002</c:v>
                </c:pt>
                <c:pt idx="105">
                  <c:v>2.2400000000000002</c:v>
                </c:pt>
                <c:pt idx="106">
                  <c:v>2.2599999999999998</c:v>
                </c:pt>
                <c:pt idx="107">
                  <c:v>2.2799999999999998</c:v>
                </c:pt>
                <c:pt idx="108">
                  <c:v>2.2999999999999998</c:v>
                </c:pt>
                <c:pt idx="109">
                  <c:v>2.33</c:v>
                </c:pt>
                <c:pt idx="110">
                  <c:v>2.35</c:v>
                </c:pt>
                <c:pt idx="111">
                  <c:v>2.37</c:v>
                </c:pt>
                <c:pt idx="112">
                  <c:v>2.39</c:v>
                </c:pt>
                <c:pt idx="113">
                  <c:v>2.41</c:v>
                </c:pt>
                <c:pt idx="114">
                  <c:v>2.4300000000000002</c:v>
                </c:pt>
                <c:pt idx="115">
                  <c:v>2.4500000000000002</c:v>
                </c:pt>
                <c:pt idx="116">
                  <c:v>2.4700000000000002</c:v>
                </c:pt>
                <c:pt idx="117">
                  <c:v>2.5</c:v>
                </c:pt>
                <c:pt idx="118">
                  <c:v>2.52</c:v>
                </c:pt>
                <c:pt idx="119">
                  <c:v>2.54</c:v>
                </c:pt>
                <c:pt idx="120">
                  <c:v>2.56</c:v>
                </c:pt>
                <c:pt idx="121">
                  <c:v>2.58</c:v>
                </c:pt>
                <c:pt idx="122">
                  <c:v>2.6</c:v>
                </c:pt>
                <c:pt idx="123">
                  <c:v>2.62</c:v>
                </c:pt>
                <c:pt idx="124">
                  <c:v>2.65</c:v>
                </c:pt>
                <c:pt idx="125">
                  <c:v>2.67</c:v>
                </c:pt>
                <c:pt idx="126">
                  <c:v>2.69</c:v>
                </c:pt>
                <c:pt idx="127">
                  <c:v>2.71</c:v>
                </c:pt>
                <c:pt idx="128">
                  <c:v>2.73</c:v>
                </c:pt>
                <c:pt idx="129">
                  <c:v>2.75</c:v>
                </c:pt>
                <c:pt idx="130">
                  <c:v>2.77</c:v>
                </c:pt>
                <c:pt idx="131">
                  <c:v>2.79</c:v>
                </c:pt>
                <c:pt idx="132">
                  <c:v>2.82</c:v>
                </c:pt>
                <c:pt idx="133">
                  <c:v>2.84</c:v>
                </c:pt>
                <c:pt idx="134">
                  <c:v>2.86</c:v>
                </c:pt>
                <c:pt idx="135">
                  <c:v>2.88</c:v>
                </c:pt>
                <c:pt idx="136">
                  <c:v>2.9</c:v>
                </c:pt>
                <c:pt idx="137">
                  <c:v>2.92</c:v>
                </c:pt>
                <c:pt idx="138">
                  <c:v>2.94</c:v>
                </c:pt>
                <c:pt idx="139">
                  <c:v>2.97</c:v>
                </c:pt>
                <c:pt idx="140">
                  <c:v>2.99</c:v>
                </c:pt>
                <c:pt idx="141">
                  <c:v>3.01</c:v>
                </c:pt>
                <c:pt idx="142">
                  <c:v>3.03</c:v>
                </c:pt>
                <c:pt idx="143">
                  <c:v>3.05</c:v>
                </c:pt>
                <c:pt idx="144">
                  <c:v>3.07</c:v>
                </c:pt>
                <c:pt idx="145">
                  <c:v>3.09</c:v>
                </c:pt>
                <c:pt idx="146">
                  <c:v>3.11</c:v>
                </c:pt>
                <c:pt idx="147">
                  <c:v>3.14</c:v>
                </c:pt>
                <c:pt idx="148">
                  <c:v>3.16</c:v>
                </c:pt>
                <c:pt idx="149">
                  <c:v>3.18</c:v>
                </c:pt>
                <c:pt idx="150">
                  <c:v>3.2</c:v>
                </c:pt>
                <c:pt idx="151">
                  <c:v>3.22</c:v>
                </c:pt>
                <c:pt idx="152">
                  <c:v>3.24</c:v>
                </c:pt>
                <c:pt idx="153">
                  <c:v>3.26</c:v>
                </c:pt>
                <c:pt idx="154">
                  <c:v>3.29</c:v>
                </c:pt>
                <c:pt idx="155">
                  <c:v>3.31</c:v>
                </c:pt>
                <c:pt idx="156">
                  <c:v>3.33</c:v>
                </c:pt>
                <c:pt idx="157">
                  <c:v>3.35</c:v>
                </c:pt>
                <c:pt idx="158">
                  <c:v>3.37</c:v>
                </c:pt>
                <c:pt idx="159">
                  <c:v>3.39</c:v>
                </c:pt>
                <c:pt idx="160">
                  <c:v>3.41</c:v>
                </c:pt>
                <c:pt idx="161">
                  <c:v>3.43</c:v>
                </c:pt>
                <c:pt idx="162">
                  <c:v>3.46</c:v>
                </c:pt>
                <c:pt idx="163">
                  <c:v>3.48</c:v>
                </c:pt>
                <c:pt idx="164">
                  <c:v>3.5</c:v>
                </c:pt>
                <c:pt idx="165">
                  <c:v>3.52</c:v>
                </c:pt>
                <c:pt idx="166">
                  <c:v>3.54</c:v>
                </c:pt>
                <c:pt idx="167">
                  <c:v>3.56</c:v>
                </c:pt>
                <c:pt idx="168">
                  <c:v>3.58</c:v>
                </c:pt>
                <c:pt idx="169">
                  <c:v>3.61</c:v>
                </c:pt>
                <c:pt idx="170">
                  <c:v>3.63</c:v>
                </c:pt>
                <c:pt idx="171">
                  <c:v>3.65</c:v>
                </c:pt>
                <c:pt idx="172">
                  <c:v>3.67</c:v>
                </c:pt>
                <c:pt idx="173">
                  <c:v>3.69</c:v>
                </c:pt>
                <c:pt idx="174">
                  <c:v>3.71</c:v>
                </c:pt>
                <c:pt idx="175">
                  <c:v>3.73</c:v>
                </c:pt>
                <c:pt idx="176">
                  <c:v>3.75</c:v>
                </c:pt>
                <c:pt idx="177">
                  <c:v>3.78</c:v>
                </c:pt>
                <c:pt idx="178">
                  <c:v>3.8</c:v>
                </c:pt>
                <c:pt idx="179">
                  <c:v>3.82</c:v>
                </c:pt>
                <c:pt idx="180">
                  <c:v>3.84</c:v>
                </c:pt>
                <c:pt idx="181">
                  <c:v>3.86</c:v>
                </c:pt>
                <c:pt idx="182">
                  <c:v>3.88</c:v>
                </c:pt>
                <c:pt idx="183">
                  <c:v>3.9</c:v>
                </c:pt>
                <c:pt idx="184">
                  <c:v>3.93</c:v>
                </c:pt>
                <c:pt idx="185">
                  <c:v>3.95</c:v>
                </c:pt>
                <c:pt idx="186">
                  <c:v>3.97</c:v>
                </c:pt>
                <c:pt idx="187">
                  <c:v>3.99</c:v>
                </c:pt>
                <c:pt idx="188">
                  <c:v>4.01</c:v>
                </c:pt>
                <c:pt idx="189">
                  <c:v>4.03</c:v>
                </c:pt>
                <c:pt idx="190">
                  <c:v>4.05</c:v>
                </c:pt>
                <c:pt idx="191">
                  <c:v>4.07</c:v>
                </c:pt>
                <c:pt idx="192">
                  <c:v>4.0999999999999996</c:v>
                </c:pt>
                <c:pt idx="193">
                  <c:v>4.12</c:v>
                </c:pt>
                <c:pt idx="194">
                  <c:v>4.1399999999999997</c:v>
                </c:pt>
                <c:pt idx="195">
                  <c:v>4.16</c:v>
                </c:pt>
                <c:pt idx="196">
                  <c:v>4.18</c:v>
                </c:pt>
                <c:pt idx="197">
                  <c:v>4.2</c:v>
                </c:pt>
                <c:pt idx="198">
                  <c:v>4.22</c:v>
                </c:pt>
                <c:pt idx="199">
                  <c:v>4.25</c:v>
                </c:pt>
                <c:pt idx="200">
                  <c:v>4.2699999999999996</c:v>
                </c:pt>
                <c:pt idx="201">
                  <c:v>4.29</c:v>
                </c:pt>
                <c:pt idx="202">
                  <c:v>4.3099999999999996</c:v>
                </c:pt>
                <c:pt idx="203">
                  <c:v>4.33</c:v>
                </c:pt>
                <c:pt idx="204">
                  <c:v>4.3499999999999996</c:v>
                </c:pt>
                <c:pt idx="205">
                  <c:v>4.37</c:v>
                </c:pt>
                <c:pt idx="206">
                  <c:v>4.3899999999999997</c:v>
                </c:pt>
                <c:pt idx="207">
                  <c:v>4.42</c:v>
                </c:pt>
                <c:pt idx="208">
                  <c:v>4.4400000000000004</c:v>
                </c:pt>
                <c:pt idx="209">
                  <c:v>4.46</c:v>
                </c:pt>
                <c:pt idx="210">
                  <c:v>4.4800000000000004</c:v>
                </c:pt>
                <c:pt idx="211">
                  <c:v>4.5</c:v>
                </c:pt>
                <c:pt idx="212">
                  <c:v>4.5199999999999996</c:v>
                </c:pt>
                <c:pt idx="213">
                  <c:v>4.54</c:v>
                </c:pt>
                <c:pt idx="214">
                  <c:v>4.57</c:v>
                </c:pt>
                <c:pt idx="215">
                  <c:v>4.59</c:v>
                </c:pt>
                <c:pt idx="216">
                  <c:v>4.6100000000000003</c:v>
                </c:pt>
                <c:pt idx="217">
                  <c:v>4.63</c:v>
                </c:pt>
                <c:pt idx="218">
                  <c:v>4.6500000000000004</c:v>
                </c:pt>
                <c:pt idx="219">
                  <c:v>4.67</c:v>
                </c:pt>
                <c:pt idx="220">
                  <c:v>4.6900000000000004</c:v>
                </c:pt>
                <c:pt idx="221">
                  <c:v>4.71</c:v>
                </c:pt>
                <c:pt idx="222">
                  <c:v>4.74</c:v>
                </c:pt>
                <c:pt idx="223">
                  <c:v>4.76</c:v>
                </c:pt>
                <c:pt idx="224">
                  <c:v>4.78</c:v>
                </c:pt>
                <c:pt idx="225">
                  <c:v>4.8</c:v>
                </c:pt>
                <c:pt idx="226">
                  <c:v>4.82</c:v>
                </c:pt>
                <c:pt idx="227">
                  <c:v>4.84</c:v>
                </c:pt>
                <c:pt idx="228">
                  <c:v>4.8600000000000003</c:v>
                </c:pt>
                <c:pt idx="229">
                  <c:v>4.8899999999999997</c:v>
                </c:pt>
                <c:pt idx="230">
                  <c:v>4.91</c:v>
                </c:pt>
                <c:pt idx="231">
                  <c:v>4.93</c:v>
                </c:pt>
              </c:numCache>
            </c:numRef>
          </c:xVal>
          <c:yVal>
            <c:numRef>
              <c:f>'From speed-time curves'!$G$2:$G$275</c:f>
              <c:numCache>
                <c:formatCode>0.00</c:formatCode>
                <c:ptCount val="274"/>
                <c:pt idx="0">
                  <c:v>7.0037143191067495</c:v>
                </c:pt>
                <c:pt idx="1">
                  <c:v>6.8977154340223406</c:v>
                </c:pt>
                <c:pt idx="2">
                  <c:v>6.7933208067827282</c:v>
                </c:pt>
                <c:pt idx="3">
                  <c:v>6.6905061574793958</c:v>
                </c:pt>
                <c:pt idx="4">
                  <c:v>6.5391944328012643</c:v>
                </c:pt>
                <c:pt idx="5">
                  <c:v>6.4402259015840304</c:v>
                </c:pt>
                <c:pt idx="6">
                  <c:v>6.3427552261458144</c:v>
                </c:pt>
                <c:pt idx="7">
                  <c:v>6.2467597369379524</c:v>
                </c:pt>
                <c:pt idx="8">
                  <c:v>6.1522171075078518</c:v>
                </c:pt>
                <c:pt idx="9">
                  <c:v>6.0591053493063507</c:v>
                </c:pt>
                <c:pt idx="10">
                  <c:v>5.9674028065736593</c:v>
                </c:pt>
                <c:pt idx="11">
                  <c:v>5.8770881513027033</c:v>
                </c:pt>
                <c:pt idx="12">
                  <c:v>5.7441725955394229</c:v>
                </c:pt>
                <c:pt idx="13">
                  <c:v>5.6572364552119225</c:v>
                </c:pt>
                <c:pt idx="14">
                  <c:v>5.5716160644322166</c:v>
                </c:pt>
                <c:pt idx="15">
                  <c:v>5.4872915097688395</c:v>
                </c:pt>
                <c:pt idx="16">
                  <c:v>5.4042431791734789</c:v>
                </c:pt>
                <c:pt idx="17">
                  <c:v>5.322451757419647</c:v>
                </c:pt>
                <c:pt idx="18">
                  <c:v>5.2418982216103815</c:v>
                </c:pt>
                <c:pt idx="19">
                  <c:v>5.1233480488984995</c:v>
                </c:pt>
                <c:pt idx="20">
                  <c:v>5.045807881447482</c:v>
                </c:pt>
                <c:pt idx="21">
                  <c:v>4.9694412586221564</c:v>
                </c:pt>
                <c:pt idx="22">
                  <c:v>4.8942304192152184</c:v>
                </c:pt>
                <c:pt idx="23">
                  <c:v>4.8201578708293251</c:v>
                </c:pt>
                <c:pt idx="24">
                  <c:v>4.7472063858087434</c:v>
                </c:pt>
                <c:pt idx="25">
                  <c:v>4.6753589972325784</c:v>
                </c:pt>
                <c:pt idx="26">
                  <c:v>4.6045989949686339</c:v>
                </c:pt>
                <c:pt idx="27">
                  <c:v>4.5004619089275417</c:v>
                </c:pt>
                <c:pt idx="28">
                  <c:v>4.4323489158818727</c:v>
                </c:pt>
                <c:pt idx="29">
                  <c:v>4.3652667903150366</c:v>
                </c:pt>
                <c:pt idx="30">
                  <c:v>4.2991999303908575</c:v>
                </c:pt>
                <c:pt idx="31">
                  <c:v>4.2341329704017587</c:v>
                </c:pt>
                <c:pt idx="32">
                  <c:v>4.1700507771950308</c:v>
                </c:pt>
                <c:pt idx="33">
                  <c:v>4.1069384466531966</c:v>
                </c:pt>
                <c:pt idx="34">
                  <c:v>4.0140563948497894</c:v>
                </c:pt>
                <c:pt idx="35">
                  <c:v>3.9533049873631567</c:v>
                </c:pt>
                <c:pt idx="36">
                  <c:v>3.8934730322081705</c:v>
                </c:pt>
                <c:pt idx="37">
                  <c:v>3.8345466137798248</c:v>
                </c:pt>
                <c:pt idx="38">
                  <c:v>3.7765120270811634</c:v>
                </c:pt>
                <c:pt idx="39">
                  <c:v>3.7193557745357975</c:v>
                </c:pt>
                <c:pt idx="40">
                  <c:v>3.6630645628486631</c:v>
                </c:pt>
                <c:pt idx="41">
                  <c:v>3.6076252999142939</c:v>
                </c:pt>
                <c:pt idx="42">
                  <c:v>3.5260356573261538</c:v>
                </c:pt>
                <c:pt idx="43">
                  <c:v>3.4726702812677952</c:v>
                </c:pt>
                <c:pt idx="44">
                  <c:v>3.4201125724138035</c:v>
                </c:pt>
                <c:pt idx="45">
                  <c:v>3.3683503069898664</c:v>
                </c:pt>
                <c:pt idx="46">
                  <c:v>3.3173714462244277</c:v>
                </c:pt>
                <c:pt idx="47">
                  <c:v>3.2671641335487318</c:v>
                </c:pt>
                <c:pt idx="48">
                  <c:v>3.2177166918392439</c:v>
                </c:pt>
                <c:pt idx="49">
                  <c:v>3.1449451778898068</c:v>
                </c:pt>
                <c:pt idx="50">
                  <c:v>3.0973474793945286</c:v>
                </c:pt>
                <c:pt idx="51">
                  <c:v>3.0504701562234291</c:v>
                </c:pt>
                <c:pt idx="52">
                  <c:v>3.0043023057357483</c:v>
                </c:pt>
                <c:pt idx="53">
                  <c:v>2.958833190298567</c:v>
                </c:pt>
                <c:pt idx="54">
                  <c:v>2.9140522347894633</c:v>
                </c:pt>
                <c:pt idx="55">
                  <c:v>2.8699490241369752</c:v>
                </c:pt>
                <c:pt idx="56">
                  <c:v>2.8265133008982799</c:v>
                </c:pt>
                <c:pt idx="57">
                  <c:v>2.7625891982492625</c:v>
                </c:pt>
                <c:pt idx="58">
                  <c:v>2.7207783302414423</c:v>
                </c:pt>
                <c:pt idx="59">
                  <c:v>2.6796002558044774</c:v>
                </c:pt>
                <c:pt idx="60">
                  <c:v>2.6390453978182942</c:v>
                </c:pt>
                <c:pt idx="61">
                  <c:v>2.5991043241093434</c:v>
                </c:pt>
                <c:pt idx="62">
                  <c:v>2.5597677452568819</c:v>
                </c:pt>
                <c:pt idx="63">
                  <c:v>2.5210265124324582</c:v>
                </c:pt>
                <c:pt idx="64">
                  <c:v>2.4640112641722043</c:v>
                </c:pt>
                <c:pt idx="65">
                  <c:v>2.426719273817151</c:v>
                </c:pt>
                <c:pt idx="66">
                  <c:v>2.3899916853237544</c:v>
                </c:pt>
                <c:pt idx="67">
                  <c:v>2.3538199566576945</c:v>
                </c:pt>
                <c:pt idx="68">
                  <c:v>2.3181956750654997</c:v>
                </c:pt>
                <c:pt idx="69">
                  <c:v>2.2831105551179198</c:v>
                </c:pt>
                <c:pt idx="70">
                  <c:v>2.2485564367829203</c:v>
                </c:pt>
                <c:pt idx="71">
                  <c:v>2.2145252835278346</c:v>
                </c:pt>
                <c:pt idx="72">
                  <c:v>2.1644418321256818</c:v>
                </c:pt>
                <c:pt idx="73">
                  <c:v>2.1316837254151499</c:v>
                </c:pt>
                <c:pt idx="74">
                  <c:v>2.0994214017463855</c:v>
                </c:pt>
                <c:pt idx="75">
                  <c:v>2.0676473576080676</c:v>
                </c:pt>
                <c:pt idx="76">
                  <c:v>2.0363542030520247</c:v>
                </c:pt>
                <c:pt idx="77">
                  <c:v>2.0055346599744892</c:v>
                </c:pt>
                <c:pt idx="78">
                  <c:v>1.9751815604233716</c:v>
                </c:pt>
                <c:pt idx="79">
                  <c:v>1.9305110793827112</c:v>
                </c:pt>
                <c:pt idx="80">
                  <c:v>1.9012934367527985</c:v>
                </c:pt>
                <c:pt idx="81">
                  <c:v>1.8725179934192093</c:v>
                </c:pt>
                <c:pt idx="82">
                  <c:v>1.8441780568427779</c:v>
                </c:pt>
                <c:pt idx="83">
                  <c:v>1.816267035773689</c:v>
                </c:pt>
                <c:pt idx="84">
                  <c:v>1.7887784387185017</c:v>
                </c:pt>
                <c:pt idx="85">
                  <c:v>1.7617058724303647</c:v>
                </c:pt>
                <c:pt idx="86">
                  <c:v>1.7350430404220922</c:v>
                </c:pt>
                <c:pt idx="87">
                  <c:v>1.6958035047789533</c:v>
                </c:pt>
                <c:pt idx="88">
                  <c:v>1.6701380831699624</c:v>
                </c:pt>
                <c:pt idx="89">
                  <c:v>1.6448610991744748</c:v>
                </c:pt>
                <c:pt idx="90">
                  <c:v>1.6199666739184992</c:v>
                </c:pt>
                <c:pt idx="91">
                  <c:v>1.5954490175028448</c:v>
                </c:pt>
                <c:pt idx="92">
                  <c:v>1.5713024276565177</c:v>
                </c:pt>
                <c:pt idx="93">
                  <c:v>1.5475212884104987</c:v>
                </c:pt>
                <c:pt idx="94">
                  <c:v>1.5125227233372498</c:v>
                </c:pt>
                <c:pt idx="95">
                  <c:v>1.4896311953517063</c:v>
                </c:pt>
                <c:pt idx="96">
                  <c:v>1.4670861230229462</c:v>
                </c:pt>
                <c:pt idx="97">
                  <c:v>1.4448822628599183</c:v>
                </c:pt>
                <c:pt idx="98">
                  <c:v>1.4230144507300653</c:v>
                </c:pt>
                <c:pt idx="99">
                  <c:v>1.4014776006582559</c:v>
                </c:pt>
                <c:pt idx="100">
                  <c:v>1.3802667036438989</c:v>
                </c:pt>
                <c:pt idx="101">
                  <c:v>1.3593768264959623</c:v>
                </c:pt>
                <c:pt idx="102">
                  <c:v>1.3286333151287919</c:v>
                </c:pt>
                <c:pt idx="103">
                  <c:v>1.3085248921302344</c:v>
                </c:pt>
                <c:pt idx="104">
                  <c:v>1.2887208034208175</c:v>
                </c:pt>
                <c:pt idx="105">
                  <c:v>1.2692164430023716</c:v>
                </c:pt>
                <c:pt idx="106">
                  <c:v>1.2500072745869746</c:v>
                </c:pt>
                <c:pt idx="107">
                  <c:v>1.231088830541913</c:v>
                </c:pt>
                <c:pt idx="108">
                  <c:v>1.2124567108506066</c:v>
                </c:pt>
                <c:pt idx="109">
                  <c:v>1.1850359280730152</c:v>
                </c:pt>
                <c:pt idx="110">
                  <c:v>1.1671008037322028</c:v>
                </c:pt>
                <c:pt idx="111">
                  <c:v>1.1494371215287134</c:v>
                </c:pt>
                <c:pt idx="112">
                  <c:v>1.1320407732761455</c:v>
                </c:pt>
                <c:pt idx="113">
                  <c:v>1.1149077129641327</c:v>
                </c:pt>
                <c:pt idx="114">
                  <c:v>1.0980339558173282</c:v>
                </c:pt>
                <c:pt idx="115">
                  <c:v>1.0814155773686329</c:v>
                </c:pt>
                <c:pt idx="116">
                  <c:v>1.0650487125464529</c:v>
                </c:pt>
                <c:pt idx="117">
                  <c:v>1.0409616922570435</c:v>
                </c:pt>
                <c:pt idx="118">
                  <c:v>1.0252070835212461</c:v>
                </c:pt>
                <c:pt idx="119">
                  <c:v>1.0096909155448588</c:v>
                </c:pt>
                <c:pt idx="120">
                  <c:v>0.99440957960635046</c:v>
                </c:pt>
                <c:pt idx="121">
                  <c:v>0.97935952160099027</c:v>
                </c:pt>
                <c:pt idx="122">
                  <c:v>0.96453724121423912</c:v>
                </c:pt>
                <c:pt idx="123">
                  <c:v>0.94993929110765318</c:v>
                </c:pt>
                <c:pt idx="124">
                  <c:v>0.9284555723734087</c:v>
                </c:pt>
                <c:pt idx="125">
                  <c:v>0.91440370631520795</c:v>
                </c:pt>
                <c:pt idx="126">
                  <c:v>0.90056451057273734</c:v>
                </c:pt>
                <c:pt idx="127">
                  <c:v>0.88693476645155367</c:v>
                </c:pt>
                <c:pt idx="128">
                  <c:v>0.8735113039710829</c:v>
                </c:pt>
                <c:pt idx="129">
                  <c:v>0.86029100112735257</c:v>
                </c:pt>
                <c:pt idx="130">
                  <c:v>0.84727078316688009</c:v>
                </c:pt>
                <c:pt idx="131">
                  <c:v>0.83444762187155519</c:v>
                </c:pt>
                <c:pt idx="132">
                  <c:v>0.81557584956509099</c:v>
                </c:pt>
                <c:pt idx="133">
                  <c:v>0.80323238054040103</c:v>
                </c:pt>
                <c:pt idx="134">
                  <c:v>0.79107572581096652</c:v>
                </c:pt>
                <c:pt idx="135">
                  <c:v>0.779103058004608</c:v>
                </c:pt>
                <c:pt idx="136">
                  <c:v>0.76731159254048353</c:v>
                </c:pt>
                <c:pt idx="137">
                  <c:v>0.7556985869814552</c:v>
                </c:pt>
                <c:pt idx="138">
                  <c:v>0.74426134039625813</c:v>
                </c:pt>
                <c:pt idx="139">
                  <c:v>0.72742921075226674</c:v>
                </c:pt>
                <c:pt idx="140">
                  <c:v>0.71641981176704295</c:v>
                </c:pt>
                <c:pt idx="141">
                  <c:v>0.70557703637106228</c:v>
                </c:pt>
                <c:pt idx="142">
                  <c:v>0.69489836277176098</c:v>
                </c:pt>
                <c:pt idx="143">
                  <c:v>0.68438130734306646</c:v>
                </c:pt>
                <c:pt idx="144">
                  <c:v>0.67402342404775994</c:v>
                </c:pt>
                <c:pt idx="145">
                  <c:v>0.66382230386858188</c:v>
                </c:pt>
                <c:pt idx="146">
                  <c:v>0.65377557424794697</c:v>
                </c:pt>
                <c:pt idx="147">
                  <c:v>0.63898986037765859</c:v>
                </c:pt>
                <c:pt idx="148">
                  <c:v>0.62931896152396116</c:v>
                </c:pt>
                <c:pt idx="149">
                  <c:v>0.61979442850552635</c:v>
                </c:pt>
                <c:pt idx="150">
                  <c:v>0.61041404612415373</c:v>
                </c:pt>
                <c:pt idx="151">
                  <c:v>0.60117563270793162</c:v>
                </c:pt>
                <c:pt idx="152">
                  <c:v>0.59207703960382552</c:v>
                </c:pt>
                <c:pt idx="153">
                  <c:v>0.58311615067794975</c:v>
                </c:pt>
                <c:pt idx="154">
                  <c:v>0.56992846227740623</c:v>
                </c:pt>
                <c:pt idx="155">
                  <c:v>0.56130278469737316</c:v>
                </c:pt>
                <c:pt idx="156">
                  <c:v>0.55280765387651987</c:v>
                </c:pt>
                <c:pt idx="157">
                  <c:v>0.54444109403309782</c:v>
                </c:pt>
                <c:pt idx="158">
                  <c:v>0.53620115928815726</c:v>
                </c:pt>
                <c:pt idx="159">
                  <c:v>0.52808593321297936</c:v>
                </c:pt>
                <c:pt idx="160">
                  <c:v>0.52009352838335543</c:v>
                </c:pt>
                <c:pt idx="161">
                  <c:v>0.51222208594061414</c:v>
                </c:pt>
                <c:pt idx="162">
                  <c:v>0.50063772962771236</c:v>
                </c:pt>
                <c:pt idx="163">
                  <c:v>0.49306074422341689</c:v>
                </c:pt>
                <c:pt idx="164">
                  <c:v>0.48559843397127112</c:v>
                </c:pt>
                <c:pt idx="165">
                  <c:v>0.47824906330101591</c:v>
                </c:pt>
                <c:pt idx="166">
                  <c:v>0.47101092290967039</c:v>
                </c:pt>
                <c:pt idx="167">
                  <c:v>0.46388232936398577</c:v>
                </c:pt>
                <c:pt idx="168">
                  <c:v>0.45686162470891473</c:v>
                </c:pt>
                <c:pt idx="169">
                  <c:v>0.44652929427728083</c:v>
                </c:pt>
                <c:pt idx="170">
                  <c:v>0.43977122203241553</c:v>
                </c:pt>
                <c:pt idx="171">
                  <c:v>0.43311543096160149</c:v>
                </c:pt>
                <c:pt idx="172">
                  <c:v>0.42656037307331252</c:v>
                </c:pt>
                <c:pt idx="173">
                  <c:v>0.42010452380435959</c:v>
                </c:pt>
                <c:pt idx="174">
                  <c:v>0.41374638166530997</c:v>
                </c:pt>
                <c:pt idx="175">
                  <c:v>0.40748446789127329</c:v>
                </c:pt>
                <c:pt idx="176">
                  <c:v>0.40131732609797455</c:v>
                </c:pt>
                <c:pt idx="177">
                  <c:v>0.39224117919282364</c:v>
                </c:pt>
                <c:pt idx="178">
                  <c:v>0.38630473950035815</c:v>
                </c:pt>
                <c:pt idx="179">
                  <c:v>0.38045814584673765</c:v>
                </c:pt>
                <c:pt idx="180">
                  <c:v>0.37470003844206856</c:v>
                </c:pt>
                <c:pt idx="181">
                  <c:v>0.36902907807642504</c:v>
                </c:pt>
                <c:pt idx="182">
                  <c:v>0.3634439458083778</c:v>
                </c:pt>
                <c:pt idx="183">
                  <c:v>0.35794334265823657</c:v>
                </c:pt>
                <c:pt idx="184">
                  <c:v>0.34984813681882099</c:v>
                </c:pt>
                <c:pt idx="185">
                  <c:v>0.34455330171247101</c:v>
                </c:pt>
                <c:pt idx="186">
                  <c:v>0.33933860217310835</c:v>
                </c:pt>
                <c:pt idx="187">
                  <c:v>0.33420282537559903</c:v>
                </c:pt>
                <c:pt idx="188">
                  <c:v>0.32914477685051446</c:v>
                </c:pt>
                <c:pt idx="189">
                  <c:v>0.32416328020632218</c:v>
                </c:pt>
                <c:pt idx="190">
                  <c:v>0.31925717685578514</c:v>
                </c:pt>
                <c:pt idx="191">
                  <c:v>0.31442532574649745</c:v>
                </c:pt>
                <c:pt idx="192">
                  <c:v>0.30731431841740342</c:v>
                </c:pt>
                <c:pt idx="193">
                  <c:v>0.30266321849548722</c:v>
                </c:pt>
                <c:pt idx="194">
                  <c:v>0.29808251142280467</c:v>
                </c:pt>
                <c:pt idx="195">
                  <c:v>0.29357113182701211</c:v>
                </c:pt>
                <c:pt idx="196">
                  <c:v>0.28912803045982227</c:v>
                </c:pt>
                <c:pt idx="197">
                  <c:v>0.2847521739529707</c:v>
                </c:pt>
                <c:pt idx="198">
                  <c:v>0.28044254457787859</c:v>
                </c:pt>
                <c:pt idx="199">
                  <c:v>0.27410008795435903</c:v>
                </c:pt>
                <c:pt idx="200">
                  <c:v>0.26995167435538675</c:v>
                </c:pt>
                <c:pt idx="201">
                  <c:v>0.2658660456154654</c:v>
                </c:pt>
                <c:pt idx="202">
                  <c:v>0.26184225150665119</c:v>
                </c:pt>
                <c:pt idx="203">
                  <c:v>0.25787935618238317</c:v>
                </c:pt>
                <c:pt idx="204">
                  <c:v>0.25397643795982733</c:v>
                </c:pt>
                <c:pt idx="205">
                  <c:v>0.25013258910551178</c:v>
                </c:pt>
                <c:pt idx="206">
                  <c:v>0.24634691562420946</c:v>
                </c:pt>
                <c:pt idx="207">
                  <c:v>0.24077556185890911</c:v>
                </c:pt>
                <c:pt idx="208">
                  <c:v>0.23713150387056556</c:v>
                </c:pt>
                <c:pt idx="209">
                  <c:v>0.23354259748697764</c:v>
                </c:pt>
                <c:pt idx="210">
                  <c:v>0.2300080080069638</c:v>
                </c:pt>
                <c:pt idx="211">
                  <c:v>0.22652691336226771</c:v>
                </c:pt>
                <c:pt idx="212">
                  <c:v>0.22309850392636221</c:v>
                </c:pt>
                <c:pt idx="213">
                  <c:v>0.21972198232614787</c:v>
                </c:pt>
                <c:pt idx="214">
                  <c:v>0.21475277501762446</c:v>
                </c:pt>
                <c:pt idx="215">
                  <c:v>0.21150256324662889</c:v>
                </c:pt>
                <c:pt idx="216">
                  <c:v>0.20830154234897796</c:v>
                </c:pt>
                <c:pt idx="217">
                  <c:v>0.20514896783717665</c:v>
                </c:pt>
                <c:pt idx="218">
                  <c:v>0.20204410649129986</c:v>
                </c:pt>
                <c:pt idx="219">
                  <c:v>0.19898623618846259</c:v>
                </c:pt>
                <c:pt idx="220">
                  <c:v>0.19597464573486875</c:v>
                </c:pt>
                <c:pt idx="221">
                  <c:v>0.19300863470040419</c:v>
                </c:pt>
                <c:pt idx="222">
                  <c:v>0.18864357341701513</c:v>
                </c:pt>
                <c:pt idx="223">
                  <c:v>0.18578851572198726</c:v>
                </c:pt>
                <c:pt idx="224">
                  <c:v>0.18297666837488846</c:v>
                </c:pt>
                <c:pt idx="225">
                  <c:v>0.18020737740148526</c:v>
                </c:pt>
                <c:pt idx="226">
                  <c:v>0.17747999872522602</c:v>
                </c:pt>
                <c:pt idx="227">
                  <c:v>0.17479389801744402</c:v>
                </c:pt>
                <c:pt idx="228">
                  <c:v>0.17214845054982508</c:v>
                </c:pt>
                <c:pt idx="229">
                  <c:v>0.16825516081355571</c:v>
                </c:pt>
                <c:pt idx="230">
                  <c:v>0.16570867495714661</c:v>
                </c:pt>
                <c:pt idx="231">
                  <c:v>0.16320072931659507</c:v>
                </c:pt>
              </c:numCache>
            </c:numRef>
          </c:yVal>
          <c:smooth val="1"/>
          <c:extLst>
            <c:ext xmlns:c16="http://schemas.microsoft.com/office/drawing/2014/chart" uri="{C3380CC4-5D6E-409C-BE32-E72D297353CC}">
              <c16:uniqueId val="{00000000-243E-4C4C-82CA-06D5916BC3D9}"/>
            </c:ext>
          </c:extLst>
        </c:ser>
        <c:ser>
          <c:idx val="1"/>
          <c:order val="1"/>
          <c:tx>
            <c:v>Modeled Speed</c:v>
          </c:tx>
          <c:marker>
            <c:symbol val="none"/>
          </c:marker>
          <c:xVal>
            <c:numRef>
              <c:f>'From speed-time curves'!$A$2:$A$275</c:f>
              <c:numCache>
                <c:formatCode>General</c:formatCode>
                <c:ptCount val="274"/>
                <c:pt idx="0">
                  <c:v>0</c:v>
                </c:pt>
                <c:pt idx="1">
                  <c:v>0.02</c:v>
                </c:pt>
                <c:pt idx="2">
                  <c:v>0.04</c:v>
                </c:pt>
                <c:pt idx="3">
                  <c:v>0.06</c:v>
                </c:pt>
                <c:pt idx="4">
                  <c:v>0.09</c:v>
                </c:pt>
                <c:pt idx="5">
                  <c:v>0.11</c:v>
                </c:pt>
                <c:pt idx="6">
                  <c:v>0.13</c:v>
                </c:pt>
                <c:pt idx="7">
                  <c:v>0.15</c:v>
                </c:pt>
                <c:pt idx="8">
                  <c:v>0.17</c:v>
                </c:pt>
                <c:pt idx="9">
                  <c:v>0.19</c:v>
                </c:pt>
                <c:pt idx="10">
                  <c:v>0.21</c:v>
                </c:pt>
                <c:pt idx="11">
                  <c:v>0.23</c:v>
                </c:pt>
                <c:pt idx="12">
                  <c:v>0.26</c:v>
                </c:pt>
                <c:pt idx="13">
                  <c:v>0.28000000000000003</c:v>
                </c:pt>
                <c:pt idx="14">
                  <c:v>0.3</c:v>
                </c:pt>
                <c:pt idx="15">
                  <c:v>0.32</c:v>
                </c:pt>
                <c:pt idx="16">
                  <c:v>0.34</c:v>
                </c:pt>
                <c:pt idx="17">
                  <c:v>0.36</c:v>
                </c:pt>
                <c:pt idx="18">
                  <c:v>0.38</c:v>
                </c:pt>
                <c:pt idx="19">
                  <c:v>0.41</c:v>
                </c:pt>
                <c:pt idx="20">
                  <c:v>0.43</c:v>
                </c:pt>
                <c:pt idx="21">
                  <c:v>0.45</c:v>
                </c:pt>
                <c:pt idx="22">
                  <c:v>0.47</c:v>
                </c:pt>
                <c:pt idx="23">
                  <c:v>0.49</c:v>
                </c:pt>
                <c:pt idx="24">
                  <c:v>0.51</c:v>
                </c:pt>
                <c:pt idx="25">
                  <c:v>0.53</c:v>
                </c:pt>
                <c:pt idx="26">
                  <c:v>0.55000000000000004</c:v>
                </c:pt>
                <c:pt idx="27">
                  <c:v>0.57999999999999996</c:v>
                </c:pt>
                <c:pt idx="28">
                  <c:v>0.6</c:v>
                </c:pt>
                <c:pt idx="29">
                  <c:v>0.62</c:v>
                </c:pt>
                <c:pt idx="30">
                  <c:v>0.64</c:v>
                </c:pt>
                <c:pt idx="31">
                  <c:v>0.66</c:v>
                </c:pt>
                <c:pt idx="32">
                  <c:v>0.68</c:v>
                </c:pt>
                <c:pt idx="33">
                  <c:v>0.7</c:v>
                </c:pt>
                <c:pt idx="34">
                  <c:v>0.73</c:v>
                </c:pt>
                <c:pt idx="35">
                  <c:v>0.75</c:v>
                </c:pt>
                <c:pt idx="36">
                  <c:v>0.77</c:v>
                </c:pt>
                <c:pt idx="37">
                  <c:v>0.79</c:v>
                </c:pt>
                <c:pt idx="38">
                  <c:v>0.81</c:v>
                </c:pt>
                <c:pt idx="39">
                  <c:v>0.83</c:v>
                </c:pt>
                <c:pt idx="40">
                  <c:v>0.85</c:v>
                </c:pt>
                <c:pt idx="41">
                  <c:v>0.87</c:v>
                </c:pt>
                <c:pt idx="42">
                  <c:v>0.9</c:v>
                </c:pt>
                <c:pt idx="43">
                  <c:v>0.92</c:v>
                </c:pt>
                <c:pt idx="44">
                  <c:v>0.94</c:v>
                </c:pt>
                <c:pt idx="45">
                  <c:v>0.96</c:v>
                </c:pt>
                <c:pt idx="46">
                  <c:v>0.98</c:v>
                </c:pt>
                <c:pt idx="47">
                  <c:v>1</c:v>
                </c:pt>
                <c:pt idx="48">
                  <c:v>1.02</c:v>
                </c:pt>
                <c:pt idx="49">
                  <c:v>1.05</c:v>
                </c:pt>
                <c:pt idx="50">
                  <c:v>1.07</c:v>
                </c:pt>
                <c:pt idx="51">
                  <c:v>1.0900000000000001</c:v>
                </c:pt>
                <c:pt idx="52">
                  <c:v>1.1100000000000001</c:v>
                </c:pt>
                <c:pt idx="53">
                  <c:v>1.1299999999999999</c:v>
                </c:pt>
                <c:pt idx="54">
                  <c:v>1.1499999999999999</c:v>
                </c:pt>
                <c:pt idx="55">
                  <c:v>1.17</c:v>
                </c:pt>
                <c:pt idx="56">
                  <c:v>1.19</c:v>
                </c:pt>
                <c:pt idx="57">
                  <c:v>1.22</c:v>
                </c:pt>
                <c:pt idx="58">
                  <c:v>1.24</c:v>
                </c:pt>
                <c:pt idx="59">
                  <c:v>1.26</c:v>
                </c:pt>
                <c:pt idx="60">
                  <c:v>1.28</c:v>
                </c:pt>
                <c:pt idx="61">
                  <c:v>1.3</c:v>
                </c:pt>
                <c:pt idx="62">
                  <c:v>1.32</c:v>
                </c:pt>
                <c:pt idx="63">
                  <c:v>1.34</c:v>
                </c:pt>
                <c:pt idx="64">
                  <c:v>1.37</c:v>
                </c:pt>
                <c:pt idx="65">
                  <c:v>1.39</c:v>
                </c:pt>
                <c:pt idx="66">
                  <c:v>1.41</c:v>
                </c:pt>
                <c:pt idx="67">
                  <c:v>1.43</c:v>
                </c:pt>
                <c:pt idx="68">
                  <c:v>1.45</c:v>
                </c:pt>
                <c:pt idx="69">
                  <c:v>1.47</c:v>
                </c:pt>
                <c:pt idx="70">
                  <c:v>1.49</c:v>
                </c:pt>
                <c:pt idx="71">
                  <c:v>1.51</c:v>
                </c:pt>
                <c:pt idx="72">
                  <c:v>1.54</c:v>
                </c:pt>
                <c:pt idx="73">
                  <c:v>1.56</c:v>
                </c:pt>
                <c:pt idx="74">
                  <c:v>1.58</c:v>
                </c:pt>
                <c:pt idx="75">
                  <c:v>1.6</c:v>
                </c:pt>
                <c:pt idx="76">
                  <c:v>1.62</c:v>
                </c:pt>
                <c:pt idx="77">
                  <c:v>1.64</c:v>
                </c:pt>
                <c:pt idx="78">
                  <c:v>1.66</c:v>
                </c:pt>
                <c:pt idx="79">
                  <c:v>1.69</c:v>
                </c:pt>
                <c:pt idx="80">
                  <c:v>1.71</c:v>
                </c:pt>
                <c:pt idx="81">
                  <c:v>1.73</c:v>
                </c:pt>
                <c:pt idx="82">
                  <c:v>1.75</c:v>
                </c:pt>
                <c:pt idx="83">
                  <c:v>1.77</c:v>
                </c:pt>
                <c:pt idx="84">
                  <c:v>1.79</c:v>
                </c:pt>
                <c:pt idx="85">
                  <c:v>1.81</c:v>
                </c:pt>
                <c:pt idx="86">
                  <c:v>1.83</c:v>
                </c:pt>
                <c:pt idx="87">
                  <c:v>1.86</c:v>
                </c:pt>
                <c:pt idx="88">
                  <c:v>1.88</c:v>
                </c:pt>
                <c:pt idx="89">
                  <c:v>1.9</c:v>
                </c:pt>
                <c:pt idx="90">
                  <c:v>1.92</c:v>
                </c:pt>
                <c:pt idx="91">
                  <c:v>1.94</c:v>
                </c:pt>
                <c:pt idx="92">
                  <c:v>1.96</c:v>
                </c:pt>
                <c:pt idx="93">
                  <c:v>1.98</c:v>
                </c:pt>
                <c:pt idx="94">
                  <c:v>2.0099999999999998</c:v>
                </c:pt>
                <c:pt idx="95">
                  <c:v>2.0299999999999998</c:v>
                </c:pt>
                <c:pt idx="96">
                  <c:v>2.0499999999999998</c:v>
                </c:pt>
                <c:pt idx="97">
                  <c:v>2.0699999999999998</c:v>
                </c:pt>
                <c:pt idx="98">
                  <c:v>2.09</c:v>
                </c:pt>
                <c:pt idx="99">
                  <c:v>2.11</c:v>
                </c:pt>
                <c:pt idx="100">
                  <c:v>2.13</c:v>
                </c:pt>
                <c:pt idx="101">
                  <c:v>2.15</c:v>
                </c:pt>
                <c:pt idx="102">
                  <c:v>2.1800000000000002</c:v>
                </c:pt>
                <c:pt idx="103">
                  <c:v>2.2000000000000002</c:v>
                </c:pt>
                <c:pt idx="104">
                  <c:v>2.2200000000000002</c:v>
                </c:pt>
                <c:pt idx="105">
                  <c:v>2.2400000000000002</c:v>
                </c:pt>
                <c:pt idx="106">
                  <c:v>2.2599999999999998</c:v>
                </c:pt>
                <c:pt idx="107">
                  <c:v>2.2799999999999998</c:v>
                </c:pt>
                <c:pt idx="108">
                  <c:v>2.2999999999999998</c:v>
                </c:pt>
                <c:pt idx="109">
                  <c:v>2.33</c:v>
                </c:pt>
                <c:pt idx="110">
                  <c:v>2.35</c:v>
                </c:pt>
                <c:pt idx="111">
                  <c:v>2.37</c:v>
                </c:pt>
                <c:pt idx="112">
                  <c:v>2.39</c:v>
                </c:pt>
                <c:pt idx="113">
                  <c:v>2.41</c:v>
                </c:pt>
                <c:pt idx="114">
                  <c:v>2.4300000000000002</c:v>
                </c:pt>
                <c:pt idx="115">
                  <c:v>2.4500000000000002</c:v>
                </c:pt>
                <c:pt idx="116">
                  <c:v>2.4700000000000002</c:v>
                </c:pt>
                <c:pt idx="117">
                  <c:v>2.5</c:v>
                </c:pt>
                <c:pt idx="118">
                  <c:v>2.52</c:v>
                </c:pt>
                <c:pt idx="119">
                  <c:v>2.54</c:v>
                </c:pt>
                <c:pt idx="120">
                  <c:v>2.56</c:v>
                </c:pt>
                <c:pt idx="121">
                  <c:v>2.58</c:v>
                </c:pt>
                <c:pt idx="122">
                  <c:v>2.6</c:v>
                </c:pt>
                <c:pt idx="123">
                  <c:v>2.62</c:v>
                </c:pt>
                <c:pt idx="124">
                  <c:v>2.65</c:v>
                </c:pt>
                <c:pt idx="125">
                  <c:v>2.67</c:v>
                </c:pt>
                <c:pt idx="126">
                  <c:v>2.69</c:v>
                </c:pt>
                <c:pt idx="127">
                  <c:v>2.71</c:v>
                </c:pt>
                <c:pt idx="128">
                  <c:v>2.73</c:v>
                </c:pt>
                <c:pt idx="129">
                  <c:v>2.75</c:v>
                </c:pt>
                <c:pt idx="130">
                  <c:v>2.77</c:v>
                </c:pt>
                <c:pt idx="131">
                  <c:v>2.79</c:v>
                </c:pt>
                <c:pt idx="132">
                  <c:v>2.82</c:v>
                </c:pt>
                <c:pt idx="133">
                  <c:v>2.84</c:v>
                </c:pt>
                <c:pt idx="134">
                  <c:v>2.86</c:v>
                </c:pt>
                <c:pt idx="135">
                  <c:v>2.88</c:v>
                </c:pt>
                <c:pt idx="136">
                  <c:v>2.9</c:v>
                </c:pt>
                <c:pt idx="137">
                  <c:v>2.92</c:v>
                </c:pt>
                <c:pt idx="138">
                  <c:v>2.94</c:v>
                </c:pt>
                <c:pt idx="139">
                  <c:v>2.97</c:v>
                </c:pt>
                <c:pt idx="140">
                  <c:v>2.99</c:v>
                </c:pt>
                <c:pt idx="141">
                  <c:v>3.01</c:v>
                </c:pt>
                <c:pt idx="142">
                  <c:v>3.03</c:v>
                </c:pt>
                <c:pt idx="143">
                  <c:v>3.05</c:v>
                </c:pt>
                <c:pt idx="144">
                  <c:v>3.07</c:v>
                </c:pt>
                <c:pt idx="145">
                  <c:v>3.09</c:v>
                </c:pt>
                <c:pt idx="146">
                  <c:v>3.11</c:v>
                </c:pt>
                <c:pt idx="147">
                  <c:v>3.14</c:v>
                </c:pt>
                <c:pt idx="148">
                  <c:v>3.16</c:v>
                </c:pt>
                <c:pt idx="149">
                  <c:v>3.18</c:v>
                </c:pt>
                <c:pt idx="150">
                  <c:v>3.2</c:v>
                </c:pt>
                <c:pt idx="151">
                  <c:v>3.22</c:v>
                </c:pt>
                <c:pt idx="152">
                  <c:v>3.24</c:v>
                </c:pt>
                <c:pt idx="153">
                  <c:v>3.26</c:v>
                </c:pt>
                <c:pt idx="154">
                  <c:v>3.29</c:v>
                </c:pt>
                <c:pt idx="155">
                  <c:v>3.31</c:v>
                </c:pt>
                <c:pt idx="156">
                  <c:v>3.33</c:v>
                </c:pt>
                <c:pt idx="157">
                  <c:v>3.35</c:v>
                </c:pt>
                <c:pt idx="158">
                  <c:v>3.37</c:v>
                </c:pt>
                <c:pt idx="159">
                  <c:v>3.39</c:v>
                </c:pt>
                <c:pt idx="160">
                  <c:v>3.41</c:v>
                </c:pt>
                <c:pt idx="161">
                  <c:v>3.43</c:v>
                </c:pt>
                <c:pt idx="162">
                  <c:v>3.46</c:v>
                </c:pt>
                <c:pt idx="163">
                  <c:v>3.48</c:v>
                </c:pt>
                <c:pt idx="164">
                  <c:v>3.5</c:v>
                </c:pt>
                <c:pt idx="165">
                  <c:v>3.52</c:v>
                </c:pt>
                <c:pt idx="166">
                  <c:v>3.54</c:v>
                </c:pt>
                <c:pt idx="167">
                  <c:v>3.56</c:v>
                </c:pt>
                <c:pt idx="168">
                  <c:v>3.58</c:v>
                </c:pt>
                <c:pt idx="169">
                  <c:v>3.61</c:v>
                </c:pt>
                <c:pt idx="170">
                  <c:v>3.63</c:v>
                </c:pt>
                <c:pt idx="171">
                  <c:v>3.65</c:v>
                </c:pt>
                <c:pt idx="172">
                  <c:v>3.67</c:v>
                </c:pt>
                <c:pt idx="173">
                  <c:v>3.69</c:v>
                </c:pt>
                <c:pt idx="174">
                  <c:v>3.71</c:v>
                </c:pt>
                <c:pt idx="175">
                  <c:v>3.73</c:v>
                </c:pt>
                <c:pt idx="176">
                  <c:v>3.75</c:v>
                </c:pt>
                <c:pt idx="177">
                  <c:v>3.78</c:v>
                </c:pt>
                <c:pt idx="178">
                  <c:v>3.8</c:v>
                </c:pt>
                <c:pt idx="179">
                  <c:v>3.82</c:v>
                </c:pt>
                <c:pt idx="180">
                  <c:v>3.84</c:v>
                </c:pt>
                <c:pt idx="181">
                  <c:v>3.86</c:v>
                </c:pt>
                <c:pt idx="182">
                  <c:v>3.88</c:v>
                </c:pt>
                <c:pt idx="183">
                  <c:v>3.9</c:v>
                </c:pt>
                <c:pt idx="184">
                  <c:v>3.93</c:v>
                </c:pt>
                <c:pt idx="185">
                  <c:v>3.95</c:v>
                </c:pt>
                <c:pt idx="186">
                  <c:v>3.97</c:v>
                </c:pt>
                <c:pt idx="187">
                  <c:v>3.99</c:v>
                </c:pt>
                <c:pt idx="188">
                  <c:v>4.01</c:v>
                </c:pt>
                <c:pt idx="189">
                  <c:v>4.03</c:v>
                </c:pt>
                <c:pt idx="190">
                  <c:v>4.05</c:v>
                </c:pt>
                <c:pt idx="191">
                  <c:v>4.07</c:v>
                </c:pt>
                <c:pt idx="192">
                  <c:v>4.0999999999999996</c:v>
                </c:pt>
                <c:pt idx="193">
                  <c:v>4.12</c:v>
                </c:pt>
                <c:pt idx="194">
                  <c:v>4.1399999999999997</c:v>
                </c:pt>
                <c:pt idx="195">
                  <c:v>4.16</c:v>
                </c:pt>
                <c:pt idx="196">
                  <c:v>4.18</c:v>
                </c:pt>
                <c:pt idx="197">
                  <c:v>4.2</c:v>
                </c:pt>
                <c:pt idx="198">
                  <c:v>4.22</c:v>
                </c:pt>
                <c:pt idx="199">
                  <c:v>4.25</c:v>
                </c:pt>
                <c:pt idx="200">
                  <c:v>4.2699999999999996</c:v>
                </c:pt>
                <c:pt idx="201">
                  <c:v>4.29</c:v>
                </c:pt>
                <c:pt idx="202">
                  <c:v>4.3099999999999996</c:v>
                </c:pt>
                <c:pt idx="203">
                  <c:v>4.33</c:v>
                </c:pt>
                <c:pt idx="204">
                  <c:v>4.3499999999999996</c:v>
                </c:pt>
                <c:pt idx="205">
                  <c:v>4.37</c:v>
                </c:pt>
                <c:pt idx="206">
                  <c:v>4.3899999999999997</c:v>
                </c:pt>
                <c:pt idx="207">
                  <c:v>4.42</c:v>
                </c:pt>
                <c:pt idx="208">
                  <c:v>4.4400000000000004</c:v>
                </c:pt>
                <c:pt idx="209">
                  <c:v>4.46</c:v>
                </c:pt>
                <c:pt idx="210">
                  <c:v>4.4800000000000004</c:v>
                </c:pt>
                <c:pt idx="211">
                  <c:v>4.5</c:v>
                </c:pt>
                <c:pt idx="212">
                  <c:v>4.5199999999999996</c:v>
                </c:pt>
                <c:pt idx="213">
                  <c:v>4.54</c:v>
                </c:pt>
                <c:pt idx="214">
                  <c:v>4.57</c:v>
                </c:pt>
                <c:pt idx="215">
                  <c:v>4.59</c:v>
                </c:pt>
                <c:pt idx="216">
                  <c:v>4.6100000000000003</c:v>
                </c:pt>
                <c:pt idx="217">
                  <c:v>4.63</c:v>
                </c:pt>
                <c:pt idx="218">
                  <c:v>4.6500000000000004</c:v>
                </c:pt>
                <c:pt idx="219">
                  <c:v>4.67</c:v>
                </c:pt>
                <c:pt idx="220">
                  <c:v>4.6900000000000004</c:v>
                </c:pt>
                <c:pt idx="221">
                  <c:v>4.71</c:v>
                </c:pt>
                <c:pt idx="222">
                  <c:v>4.74</c:v>
                </c:pt>
                <c:pt idx="223">
                  <c:v>4.76</c:v>
                </c:pt>
                <c:pt idx="224">
                  <c:v>4.78</c:v>
                </c:pt>
                <c:pt idx="225">
                  <c:v>4.8</c:v>
                </c:pt>
                <c:pt idx="226">
                  <c:v>4.82</c:v>
                </c:pt>
                <c:pt idx="227">
                  <c:v>4.84</c:v>
                </c:pt>
                <c:pt idx="228">
                  <c:v>4.8600000000000003</c:v>
                </c:pt>
                <c:pt idx="229">
                  <c:v>4.8899999999999997</c:v>
                </c:pt>
                <c:pt idx="230">
                  <c:v>4.91</c:v>
                </c:pt>
                <c:pt idx="231">
                  <c:v>4.93</c:v>
                </c:pt>
              </c:numCache>
            </c:numRef>
          </c:xVal>
          <c:yVal>
            <c:numRef>
              <c:f>'From speed-time curves'!$D$2:$D$275</c:f>
              <c:numCache>
                <c:formatCode>0.00</c:formatCode>
                <c:ptCount val="274"/>
                <c:pt idx="0">
                  <c:v>0</c:v>
                </c:pt>
                <c:pt idx="1">
                  <c:v>0.13901160333890811</c:v>
                </c:pt>
                <c:pt idx="2">
                  <c:v>0.27591931233027989</c:v>
                </c:pt>
                <c:pt idx="3">
                  <c:v>0.41075496871480127</c:v>
                </c:pt>
                <c:pt idx="4">
                  <c:v>0.60919182429807039</c:v>
                </c:pt>
                <c:pt idx="5">
                  <c:v>0.73898351214128588</c:v>
                </c:pt>
                <c:pt idx="6">
                  <c:v>0.86681084598921221</c:v>
                </c:pt>
                <c:pt idx="7">
                  <c:v>0.9927035556857462</c:v>
                </c:pt>
                <c:pt idx="8">
                  <c:v>1.1166909211234943</c:v>
                </c:pt>
                <c:pt idx="9">
                  <c:v>1.2388017790536332</c:v>
                </c:pt>
                <c:pt idx="10">
                  <c:v>1.3590645297927086</c:v>
                </c:pt>
                <c:pt idx="11">
                  <c:v>1.4775071438279284</c:v>
                </c:pt>
                <c:pt idx="12">
                  <c:v>1.6518184538065395</c:v>
                </c:pt>
                <c:pt idx="13">
                  <c:v>1.7658303346428195</c:v>
                </c:pt>
                <c:pt idx="14">
                  <c:v>1.8781166836106669</c:v>
                </c:pt>
                <c:pt idx="15">
                  <c:v>1.9887036160605784</c:v>
                </c:pt>
                <c:pt idx="16">
                  <c:v>2.0976168520959146</c:v>
                </c:pt>
                <c:pt idx="17">
                  <c:v>2.2048817225548345</c:v>
                </c:pt>
                <c:pt idx="18">
                  <c:v>2.3105231749016877</c:v>
                </c:pt>
                <c:pt idx="19">
                  <c:v>2.4659950892681453</c:v>
                </c:pt>
                <c:pt idx="20">
                  <c:v>2.5676846777194746</c:v>
                </c:pt>
                <c:pt idx="21">
                  <c:v>2.667835228096231</c:v>
                </c:pt>
                <c:pt idx="22">
                  <c:v>2.7664700332274155</c:v>
                </c:pt>
                <c:pt idx="23">
                  <c:v>2.8636120334128163</c:v>
                </c:pt>
                <c:pt idx="24">
                  <c:v>2.9592838217584179</c:v>
                </c:pt>
                <c:pt idx="25">
                  <c:v>3.0535076494310669</c:v>
                </c:pt>
                <c:pt idx="26">
                  <c:v>3.1463054308336038</c:v>
                </c:pt>
                <c:pt idx="27">
                  <c:v>3.2828753889618083</c:v>
                </c:pt>
                <c:pt idx="28">
                  <c:v>3.3722017659699284</c:v>
                </c:pt>
                <c:pt idx="29">
                  <c:v>3.4601762179936641</c:v>
                </c:pt>
                <c:pt idx="30">
                  <c:v>3.5468192059676764</c:v>
                </c:pt>
                <c:pt idx="31">
                  <c:v>3.6321508811571888</c:v>
                </c:pt>
                <c:pt idx="32">
                  <c:v>3.7161910898447346</c:v>
                </c:pt>
                <c:pt idx="33">
                  <c:v>3.7989593779459638</c:v>
                </c:pt>
                <c:pt idx="34">
                  <c:v>3.9207689887953365</c:v>
                </c:pt>
                <c:pt idx="35">
                  <c:v>4.000441058488212</c:v>
                </c:pt>
                <c:pt idx="36">
                  <c:v>4.0789073179245534</c:v>
                </c:pt>
                <c:pt idx="37">
                  <c:v>4.1561860166412492</c:v>
                </c:pt>
                <c:pt idx="38">
                  <c:v>4.2322951279745196</c:v>
                </c:pt>
                <c:pt idx="39">
                  <c:v>4.3072523532401235</c:v>
                </c:pt>
                <c:pt idx="40">
                  <c:v>4.3810751258502982</c:v>
                </c:pt>
                <c:pt idx="41">
                  <c:v>4.453780615368391</c:v>
                </c:pt>
                <c:pt idx="42">
                  <c:v>4.5607808637483052</c:v>
                </c:pt>
                <c:pt idx="43">
                  <c:v>4.6307665667370568</c:v>
                </c:pt>
                <c:pt idx="44">
                  <c:v>4.6996930594053037</c:v>
                </c:pt>
                <c:pt idx="45">
                  <c:v>4.7675763725486986</c:v>
                </c:pt>
                <c:pt idx="46">
                  <c:v>4.8344322943421343</c:v>
                </c:pt>
                <c:pt idx="47">
                  <c:v>4.9002763740117308</c:v>
                </c:pt>
                <c:pt idx="48">
                  <c:v>4.9651239254512518</c:v>
                </c:pt>
                <c:pt idx="49">
                  <c:v>5.0605596918129008</c:v>
                </c:pt>
                <c:pt idx="50">
                  <c:v>5.1229814085866359</c:v>
                </c:pt>
                <c:pt idx="51">
                  <c:v>5.184458393453613</c:v>
                </c:pt>
                <c:pt idx="52">
                  <c:v>5.2450049446167952</c:v>
                </c:pt>
                <c:pt idx="53">
                  <c:v>5.3046351438806001</c:v>
                </c:pt>
                <c:pt idx="54">
                  <c:v>5.3633628599260241</c:v>
                </c:pt>
                <c:pt idx="55">
                  <c:v>5.421201751536195</c:v>
                </c:pt>
                <c:pt idx="56">
                  <c:v>5.4781652707730988</c:v>
                </c:pt>
                <c:pt idx="57">
                  <c:v>5.5619981525450584</c:v>
                </c:pt>
                <c:pt idx="58">
                  <c:v>5.6168307651157487</c:v>
                </c:pt>
                <c:pt idx="59">
                  <c:v>5.6708335043458185</c:v>
                </c:pt>
                <c:pt idx="60">
                  <c:v>5.7240189300920585</c:v>
                </c:pt>
                <c:pt idx="61">
                  <c:v>5.776399412122009</c:v>
                </c:pt>
                <c:pt idx="62">
                  <c:v>5.8279871329908985</c:v>
                </c:pt>
                <c:pt idx="63">
                  <c:v>5.8787940908750365</c:v>
                </c:pt>
                <c:pt idx="64">
                  <c:v>5.9535663969149759</c:v>
                </c:pt>
                <c:pt idx="65">
                  <c:v>6.0024727544377638</c:v>
                </c:pt>
                <c:pt idx="66">
                  <c:v>6.050638930517569</c:v>
                </c:pt>
                <c:pt idx="67">
                  <c:v>6.0980761275541679</c:v>
                </c:pt>
                <c:pt idx="68">
                  <c:v>6.1447953784027431</c:v>
                </c:pt>
                <c:pt idx="69">
                  <c:v>6.1908075489398868</c:v>
                </c:pt>
                <c:pt idx="70">
                  <c:v>6.2361233405907672</c:v>
                </c:pt>
                <c:pt idx="71">
                  <c:v>6.2807532928180425</c:v>
                </c:pt>
                <c:pt idx="72">
                  <c:v>6.3464349353618799</c:v>
                </c:pt>
                <c:pt idx="73">
                  <c:v>6.389395358318704</c:v>
                </c:pt>
                <c:pt idx="74">
                  <c:v>6.4317055895731414</c:v>
                </c:pt>
                <c:pt idx="75">
                  <c:v>6.4733754695601942</c:v>
                </c:pt>
                <c:pt idx="76">
                  <c:v>6.5144146897831581</c:v>
                </c:pt>
                <c:pt idx="77">
                  <c:v>6.5548327950676537</c:v>
                </c:pt>
                <c:pt idx="78">
                  <c:v>6.5946391857815412</c:v>
                </c:pt>
                <c:pt idx="79">
                  <c:v>6.6532220207466208</c:v>
                </c:pt>
                <c:pt idx="80">
                  <c:v>6.6915393232779925</c:v>
                </c:pt>
                <c:pt idx="81">
                  <c:v>6.7292767061891876</c:v>
                </c:pt>
                <c:pt idx="82">
                  <c:v>6.7664429463706339</c:v>
                </c:pt>
                <c:pt idx="83">
                  <c:v>6.8030466878774476</c:v>
                </c:pt>
                <c:pt idx="84">
                  <c:v>6.8390964439398418</c:v>
                </c:pt>
                <c:pt idx="85">
                  <c:v>6.8746005989431316</c:v>
                </c:pt>
                <c:pt idx="86">
                  <c:v>6.9095674103777478</c:v>
                </c:pt>
                <c:pt idx="87">
                  <c:v>6.961027864510668</c:v>
                </c:pt>
                <c:pt idx="88">
                  <c:v>6.9946866280476021</c:v>
                </c:pt>
                <c:pt idx="89">
                  <c:v>7.0278359774014811</c:v>
                </c:pt>
                <c:pt idx="90">
                  <c:v>7.0604836223864069</c:v>
                </c:pt>
                <c:pt idx="91">
                  <c:v>7.0926371561310173</c:v>
                </c:pt>
                <c:pt idx="92">
                  <c:v>7.1243040568444727</c:v>
                </c:pt>
                <c:pt idx="93">
                  <c:v>7.155491689555725</c:v>
                </c:pt>
                <c:pt idx="94">
                  <c:v>7.2013903482210431</c:v>
                </c:pt>
                <c:pt idx="95">
                  <c:v>7.2314113055699227</c:v>
                </c:pt>
                <c:pt idx="96">
                  <c:v>7.2609779057215835</c:v>
                </c:pt>
                <c:pt idx="97">
                  <c:v>7.2900970252209767</c:v>
                </c:pt>
                <c:pt idx="98">
                  <c:v>7.318775436538834</c:v>
                </c:pt>
                <c:pt idx="99">
                  <c:v>7.3470198096467945</c:v>
                </c:pt>
                <c:pt idx="100">
                  <c:v>7.3748367135687012</c:v>
                </c:pt>
                <c:pt idx="101">
                  <c:v>7.4022326179084024</c:v>
                </c:pt>
                <c:pt idx="102">
                  <c:v>7.442551011861462</c:v>
                </c:pt>
                <c:pt idx="103">
                  <c:v>7.4689220828347134</c:v>
                </c:pt>
                <c:pt idx="104">
                  <c:v>7.4948940364262038</c:v>
                </c:pt>
                <c:pt idx="105">
                  <c:v>7.5204729131446619</c:v>
                </c:pt>
                <c:pt idx="106">
                  <c:v>7.545664662077729</c:v>
                </c:pt>
                <c:pt idx="107">
                  <c:v>7.5704751422755843</c:v>
                </c:pt>
                <c:pt idx="108">
                  <c:v>7.5949101241136328</c:v>
                </c:pt>
                <c:pt idx="109">
                  <c:v>7.630870945547608</c:v>
                </c:pt>
                <c:pt idx="110">
                  <c:v>7.6543918570054368</c:v>
                </c:pt>
                <c:pt idx="111">
                  <c:v>7.6775567872971155</c:v>
                </c:pt>
                <c:pt idx="112">
                  <c:v>7.7003711240791084</c:v>
                </c:pt>
                <c:pt idx="113">
                  <c:v>7.7228401734674916</c:v>
                </c:pt>
                <c:pt idx="114">
                  <c:v>7.7449691612720404</c:v>
                </c:pt>
                <c:pt idx="115">
                  <c:v>7.7667632342116395</c:v>
                </c:pt>
                <c:pt idx="116">
                  <c:v>7.7882274611112976</c:v>
                </c:pt>
                <c:pt idx="117">
                  <c:v>7.8198162396859141</c:v>
                </c:pt>
                <c:pt idx="118">
                  <c:v>7.8404775270060236</c:v>
                </c:pt>
                <c:pt idx="119">
                  <c:v>7.8608261126195034</c:v>
                </c:pt>
                <c:pt idx="120">
                  <c:v>7.8808667291626016</c:v>
                </c:pt>
                <c:pt idx="121">
                  <c:v>7.9006040376446922</c:v>
                </c:pt>
                <c:pt idx="122">
                  <c:v>7.9200426285323262</c:v>
                </c:pt>
                <c:pt idx="123">
                  <c:v>7.9391870228168679</c:v>
                </c:pt>
                <c:pt idx="124">
                  <c:v>7.9673617171502213</c:v>
                </c:pt>
                <c:pt idx="125">
                  <c:v>7.9857899527783465</c:v>
                </c:pt>
                <c:pt idx="126">
                  <c:v>8.0039392831939438</c:v>
                </c:pt>
                <c:pt idx="127">
                  <c:v>8.0218139295345736</c:v>
                </c:pt>
                <c:pt idx="128">
                  <c:v>8.0394180490522817</c:v>
                </c:pt>
                <c:pt idx="129">
                  <c:v>8.0567557360804951</c:v>
                </c:pt>
                <c:pt idx="130">
                  <c:v>8.0738310229862584</c:v>
                </c:pt>
                <c:pt idx="131">
                  <c:v>8.0906478811080866</c:v>
                </c:pt>
                <c:pt idx="132">
                  <c:v>8.1153971539337331</c:v>
                </c:pt>
                <c:pt idx="133">
                  <c:v>8.1315849224986554</c:v>
                </c:pt>
                <c:pt idx="134">
                  <c:v>8.1475276945743289</c:v>
                </c:pt>
                <c:pt idx="135">
                  <c:v>8.1632291781010728</c:v>
                </c:pt>
                <c:pt idx="136">
                  <c:v>8.1786930249007632</c:v>
                </c:pt>
                <c:pt idx="137">
                  <c:v>8.1939228315261694</c:v>
                </c:pt>
                <c:pt idx="138">
                  <c:v>8.2089221400974317</c:v>
                </c:pt>
                <c:pt idx="139">
                  <c:v>8.2309965357625963</c:v>
                </c:pt>
                <c:pt idx="140">
                  <c:v>8.2454347461599511</c:v>
                </c:pt>
                <c:pt idx="141">
                  <c:v>8.2596544390485942</c:v>
                </c:pt>
                <c:pt idx="142">
                  <c:v>8.2736589216182903</c:v>
                </c:pt>
                <c:pt idx="143">
                  <c:v>8.2874514510055821</c:v>
                </c:pt>
                <c:pt idx="144">
                  <c:v>8.3010352350513408</c:v>
                </c:pt>
                <c:pt idx="145">
                  <c:v>8.3144134330468304</c:v>
                </c:pt>
                <c:pt idx="146">
                  <c:v>8.3275891564684965</c:v>
                </c:pt>
                <c:pt idx="147">
                  <c:v>8.3469797924170006</c:v>
                </c:pt>
                <c:pt idx="148">
                  <c:v>8.359662634829073</c:v>
                </c:pt>
                <c:pt idx="149">
                  <c:v>8.372153526642629</c:v>
                </c:pt>
                <c:pt idx="150">
                  <c:v>8.3844553729660909</c:v>
                </c:pt>
                <c:pt idx="151">
                  <c:v>8.3965710349400258</c:v>
                </c:pt>
                <c:pt idx="152">
                  <c:v>8.4085033304025956</c:v>
                </c:pt>
                <c:pt idx="153">
                  <c:v>8.4202550345449154</c:v>
                </c:pt>
                <c:pt idx="154">
                  <c:v>8.4375499495568391</c:v>
                </c:pt>
                <c:pt idx="155">
                  <c:v>8.4488620427862173</c:v>
                </c:pt>
                <c:pt idx="156">
                  <c:v>8.4600029312497149</c:v>
                </c:pt>
                <c:pt idx="157">
                  <c:v>8.4709752060744812</c:v>
                </c:pt>
                <c:pt idx="158">
                  <c:v>8.481781419171817</c:v>
                </c:pt>
                <c:pt idx="159">
                  <c:v>8.492424083830695</c:v>
                </c:pt>
                <c:pt idx="160">
                  <c:v>8.5029056753022925</c:v>
                </c:pt>
                <c:pt idx="161">
                  <c:v>8.5132286313756893</c:v>
                </c:pt>
                <c:pt idx="162">
                  <c:v>8.5284208661187577</c:v>
                </c:pt>
                <c:pt idx="163">
                  <c:v>8.5383576582716909</c:v>
                </c:pt>
                <c:pt idx="164">
                  <c:v>8.5481440603827803</c:v>
                </c:pt>
                <c:pt idx="165">
                  <c:v>8.5577823485552518</c:v>
                </c:pt>
                <c:pt idx="166">
                  <c:v>8.5672747644442655</c:v>
                </c:pt>
                <c:pt idx="167">
                  <c:v>8.5766235157782802</c:v>
                </c:pt>
                <c:pt idx="168">
                  <c:v>8.5858307768725197</c:v>
                </c:pt>
                <c:pt idx="169">
                  <c:v>8.5993810497681746</c:v>
                </c:pt>
                <c:pt idx="170">
                  <c:v>8.6082438831601547</c:v>
                </c:pt>
                <c:pt idx="171">
                  <c:v>8.6169725805186772</c:v>
                </c:pt>
                <c:pt idx="172">
                  <c:v>8.6255691719479621</c:v>
                </c:pt>
                <c:pt idx="173">
                  <c:v>8.6340356568272796</c:v>
                </c:pt>
                <c:pt idx="174">
                  <c:v>8.642374004275954</c:v>
                </c:pt>
                <c:pt idx="175">
                  <c:v>8.6505861536113517</c:v>
                </c:pt>
                <c:pt idx="176">
                  <c:v>8.6586740147999119</c:v>
                </c:pt>
                <c:pt idx="177">
                  <c:v>8.6705768733292228</c:v>
                </c:pt>
                <c:pt idx="178">
                  <c:v>8.6783621816286196</c:v>
                </c:pt>
                <c:pt idx="179">
                  <c:v>8.6860296618781856</c:v>
                </c:pt>
                <c:pt idx="180">
                  <c:v>8.6935810973662413</c:v>
                </c:pt>
                <c:pt idx="181">
                  <c:v>8.7010182443916264</c:v>
                </c:pt>
                <c:pt idx="182">
                  <c:v>8.7083428326721801</c:v>
                </c:pt>
                <c:pt idx="183">
                  <c:v>8.7155565657470451</c:v>
                </c:pt>
                <c:pt idx="184">
                  <c:v>8.7261729749875716</c:v>
                </c:pt>
                <c:pt idx="185">
                  <c:v>8.7331168547931259</c:v>
                </c:pt>
                <c:pt idx="186">
                  <c:v>8.7399556412890416</c:v>
                </c:pt>
                <c:pt idx="187">
                  <c:v>8.7466909250275826</c:v>
                </c:pt>
                <c:pt idx="188">
                  <c:v>8.7533242724885323</c:v>
                </c:pt>
                <c:pt idx="189">
                  <c:v>8.7598572264435202</c:v>
                </c:pt>
                <c:pt idx="190">
                  <c:v>8.7662913063148444</c:v>
                </c:pt>
                <c:pt idx="191">
                  <c:v>8.772628008528855</c:v>
                </c:pt>
                <c:pt idx="192">
                  <c:v>8.7819536965243934</c:v>
                </c:pt>
                <c:pt idx="193">
                  <c:v>8.7880533536756946</c:v>
                </c:pt>
                <c:pt idx="194">
                  <c:v>8.7940606945462356</c:v>
                </c:pt>
                <c:pt idx="195">
                  <c:v>8.7999771163122027</c:v>
                </c:pt>
                <c:pt idx="196">
                  <c:v>8.8058039950039788</c:v>
                </c:pt>
                <c:pt idx="197">
                  <c:v>8.8115426858261898</c:v>
                </c:pt>
                <c:pt idx="198">
                  <c:v>8.817194523472887</c:v>
                </c:pt>
                <c:pt idx="199">
                  <c:v>8.8255123002461122</c:v>
                </c:pt>
                <c:pt idx="200">
                  <c:v>8.8309527124282479</c:v>
                </c:pt>
                <c:pt idx="201">
                  <c:v>8.8363107857828087</c:v>
                </c:pt>
                <c:pt idx="202">
                  <c:v>8.8415877664805453</c:v>
                </c:pt>
                <c:pt idx="203">
                  <c:v>8.8467848818318267</c:v>
                </c:pt>
                <c:pt idx="204">
                  <c:v>8.8519033405720844</c:v>
                </c:pt>
                <c:pt idx="205">
                  <c:v>8.8569443331429536</c:v>
                </c:pt>
                <c:pt idx="206">
                  <c:v>8.8619090319691196</c:v>
                </c:pt>
                <c:pt idx="207">
                  <c:v>8.8692155505147241</c:v>
                </c:pt>
                <c:pt idx="208">
                  <c:v>8.8739945285503534</c:v>
                </c:pt>
                <c:pt idx="209">
                  <c:v>8.8787011783440626</c:v>
                </c:pt>
                <c:pt idx="210">
                  <c:v>8.8833365945597169</c:v>
                </c:pt>
                <c:pt idx="211">
                  <c:v>8.8879018552938103</c:v>
                </c:pt>
                <c:pt idx="212">
                  <c:v>8.8923980223262085</c:v>
                </c:pt>
                <c:pt idx="213">
                  <c:v>8.8968261413670877</c:v>
                </c:pt>
                <c:pt idx="214">
                  <c:v>8.9033429785463767</c:v>
                </c:pt>
                <c:pt idx="215">
                  <c:v>8.9076054493178134</c:v>
                </c:pt>
                <c:pt idx="216">
                  <c:v>8.9118034090128564</c:v>
                </c:pt>
                <c:pt idx="217">
                  <c:v>8.9159378339851738</c:v>
                </c:pt>
                <c:pt idx="218">
                  <c:v>8.9200096858116495</c:v>
                </c:pt>
                <c:pt idx="219">
                  <c:v>8.9240199115160177</c:v>
                </c:pt>
                <c:pt idx="220">
                  <c:v>8.9279694437891237</c:v>
                </c:pt>
                <c:pt idx="221">
                  <c:v>8.9318592012058513</c:v>
                </c:pt>
                <c:pt idx="222">
                  <c:v>8.9375837346968705</c:v>
                </c:pt>
                <c:pt idx="223">
                  <c:v>8.9413279830207557</c:v>
                </c:pt>
                <c:pt idx="224">
                  <c:v>8.9450155633925039</c:v>
                </c:pt>
                <c:pt idx="225">
                  <c:v>8.9486473334627092</c:v>
                </c:pt>
                <c:pt idx="226">
                  <c:v>8.9522241379017107</c:v>
                </c:pt>
                <c:pt idx="227">
                  <c:v>8.9557468085960412</c:v>
                </c:pt>
                <c:pt idx="228">
                  <c:v>8.9592161648419086</c:v>
                </c:pt>
                <c:pt idx="229">
                  <c:v>8.9643219963614644</c:v>
                </c:pt>
                <c:pt idx="230">
                  <c:v>8.9676615699946911</c:v>
                </c:pt>
                <c:pt idx="231">
                  <c:v>8.9709506002925306</c:v>
                </c:pt>
              </c:numCache>
            </c:numRef>
          </c:yVal>
          <c:smooth val="1"/>
          <c:extLst>
            <c:ext xmlns:c16="http://schemas.microsoft.com/office/drawing/2014/chart" uri="{C3380CC4-5D6E-409C-BE32-E72D297353CC}">
              <c16:uniqueId val="{00000001-243E-4C4C-82CA-06D5916BC3D9}"/>
            </c:ext>
          </c:extLst>
        </c:ser>
        <c:ser>
          <c:idx val="2"/>
          <c:order val="2"/>
          <c:tx>
            <c:v>Radar data</c:v>
          </c:tx>
          <c:marker>
            <c:symbol val="none"/>
          </c:marker>
          <c:xVal>
            <c:numRef>
              <c:f>'From speed-time curves'!$A$2:$A$275</c:f>
              <c:numCache>
                <c:formatCode>General</c:formatCode>
                <c:ptCount val="274"/>
                <c:pt idx="0">
                  <c:v>0</c:v>
                </c:pt>
                <c:pt idx="1">
                  <c:v>0.02</c:v>
                </c:pt>
                <c:pt idx="2">
                  <c:v>0.04</c:v>
                </c:pt>
                <c:pt idx="3">
                  <c:v>0.06</c:v>
                </c:pt>
                <c:pt idx="4">
                  <c:v>0.09</c:v>
                </c:pt>
                <c:pt idx="5">
                  <c:v>0.11</c:v>
                </c:pt>
                <c:pt idx="6">
                  <c:v>0.13</c:v>
                </c:pt>
                <c:pt idx="7">
                  <c:v>0.15</c:v>
                </c:pt>
                <c:pt idx="8">
                  <c:v>0.17</c:v>
                </c:pt>
                <c:pt idx="9">
                  <c:v>0.19</c:v>
                </c:pt>
                <c:pt idx="10">
                  <c:v>0.21</c:v>
                </c:pt>
                <c:pt idx="11">
                  <c:v>0.23</c:v>
                </c:pt>
                <c:pt idx="12">
                  <c:v>0.26</c:v>
                </c:pt>
                <c:pt idx="13">
                  <c:v>0.28000000000000003</c:v>
                </c:pt>
                <c:pt idx="14">
                  <c:v>0.3</c:v>
                </c:pt>
                <c:pt idx="15">
                  <c:v>0.32</c:v>
                </c:pt>
                <c:pt idx="16">
                  <c:v>0.34</c:v>
                </c:pt>
                <c:pt idx="17">
                  <c:v>0.36</c:v>
                </c:pt>
                <c:pt idx="18">
                  <c:v>0.38</c:v>
                </c:pt>
                <c:pt idx="19">
                  <c:v>0.41</c:v>
                </c:pt>
                <c:pt idx="20">
                  <c:v>0.43</c:v>
                </c:pt>
                <c:pt idx="21">
                  <c:v>0.45</c:v>
                </c:pt>
                <c:pt idx="22">
                  <c:v>0.47</c:v>
                </c:pt>
                <c:pt idx="23">
                  <c:v>0.49</c:v>
                </c:pt>
                <c:pt idx="24">
                  <c:v>0.51</c:v>
                </c:pt>
                <c:pt idx="25">
                  <c:v>0.53</c:v>
                </c:pt>
                <c:pt idx="26">
                  <c:v>0.55000000000000004</c:v>
                </c:pt>
                <c:pt idx="27">
                  <c:v>0.57999999999999996</c:v>
                </c:pt>
                <c:pt idx="28">
                  <c:v>0.6</c:v>
                </c:pt>
                <c:pt idx="29">
                  <c:v>0.62</c:v>
                </c:pt>
                <c:pt idx="30">
                  <c:v>0.64</c:v>
                </c:pt>
                <c:pt idx="31">
                  <c:v>0.66</c:v>
                </c:pt>
                <c:pt idx="32">
                  <c:v>0.68</c:v>
                </c:pt>
                <c:pt idx="33">
                  <c:v>0.7</c:v>
                </c:pt>
                <c:pt idx="34">
                  <c:v>0.73</c:v>
                </c:pt>
                <c:pt idx="35">
                  <c:v>0.75</c:v>
                </c:pt>
                <c:pt idx="36">
                  <c:v>0.77</c:v>
                </c:pt>
                <c:pt idx="37">
                  <c:v>0.79</c:v>
                </c:pt>
                <c:pt idx="38">
                  <c:v>0.81</c:v>
                </c:pt>
                <c:pt idx="39">
                  <c:v>0.83</c:v>
                </c:pt>
                <c:pt idx="40">
                  <c:v>0.85</c:v>
                </c:pt>
                <c:pt idx="41">
                  <c:v>0.87</c:v>
                </c:pt>
                <c:pt idx="42">
                  <c:v>0.9</c:v>
                </c:pt>
                <c:pt idx="43">
                  <c:v>0.92</c:v>
                </c:pt>
                <c:pt idx="44">
                  <c:v>0.94</c:v>
                </c:pt>
                <c:pt idx="45">
                  <c:v>0.96</c:v>
                </c:pt>
                <c:pt idx="46">
                  <c:v>0.98</c:v>
                </c:pt>
                <c:pt idx="47">
                  <c:v>1</c:v>
                </c:pt>
                <c:pt idx="48">
                  <c:v>1.02</c:v>
                </c:pt>
                <c:pt idx="49">
                  <c:v>1.05</c:v>
                </c:pt>
                <c:pt idx="50">
                  <c:v>1.07</c:v>
                </c:pt>
                <c:pt idx="51">
                  <c:v>1.0900000000000001</c:v>
                </c:pt>
                <c:pt idx="52">
                  <c:v>1.1100000000000001</c:v>
                </c:pt>
                <c:pt idx="53">
                  <c:v>1.1299999999999999</c:v>
                </c:pt>
                <c:pt idx="54">
                  <c:v>1.1499999999999999</c:v>
                </c:pt>
                <c:pt idx="55">
                  <c:v>1.17</c:v>
                </c:pt>
                <c:pt idx="56">
                  <c:v>1.19</c:v>
                </c:pt>
                <c:pt idx="57">
                  <c:v>1.22</c:v>
                </c:pt>
                <c:pt idx="58">
                  <c:v>1.24</c:v>
                </c:pt>
                <c:pt idx="59">
                  <c:v>1.26</c:v>
                </c:pt>
                <c:pt idx="60">
                  <c:v>1.28</c:v>
                </c:pt>
                <c:pt idx="61">
                  <c:v>1.3</c:v>
                </c:pt>
                <c:pt idx="62">
                  <c:v>1.32</c:v>
                </c:pt>
                <c:pt idx="63">
                  <c:v>1.34</c:v>
                </c:pt>
                <c:pt idx="64">
                  <c:v>1.37</c:v>
                </c:pt>
                <c:pt idx="65">
                  <c:v>1.39</c:v>
                </c:pt>
                <c:pt idx="66">
                  <c:v>1.41</c:v>
                </c:pt>
                <c:pt idx="67">
                  <c:v>1.43</c:v>
                </c:pt>
                <c:pt idx="68">
                  <c:v>1.45</c:v>
                </c:pt>
                <c:pt idx="69">
                  <c:v>1.47</c:v>
                </c:pt>
                <c:pt idx="70">
                  <c:v>1.49</c:v>
                </c:pt>
                <c:pt idx="71">
                  <c:v>1.51</c:v>
                </c:pt>
                <c:pt idx="72">
                  <c:v>1.54</c:v>
                </c:pt>
                <c:pt idx="73">
                  <c:v>1.56</c:v>
                </c:pt>
                <c:pt idx="74">
                  <c:v>1.58</c:v>
                </c:pt>
                <c:pt idx="75">
                  <c:v>1.6</c:v>
                </c:pt>
                <c:pt idx="76">
                  <c:v>1.62</c:v>
                </c:pt>
                <c:pt idx="77">
                  <c:v>1.64</c:v>
                </c:pt>
                <c:pt idx="78">
                  <c:v>1.66</c:v>
                </c:pt>
                <c:pt idx="79">
                  <c:v>1.69</c:v>
                </c:pt>
                <c:pt idx="80">
                  <c:v>1.71</c:v>
                </c:pt>
                <c:pt idx="81">
                  <c:v>1.73</c:v>
                </c:pt>
                <c:pt idx="82">
                  <c:v>1.75</c:v>
                </c:pt>
                <c:pt idx="83">
                  <c:v>1.77</c:v>
                </c:pt>
                <c:pt idx="84">
                  <c:v>1.79</c:v>
                </c:pt>
                <c:pt idx="85">
                  <c:v>1.81</c:v>
                </c:pt>
                <c:pt idx="86">
                  <c:v>1.83</c:v>
                </c:pt>
                <c:pt idx="87">
                  <c:v>1.86</c:v>
                </c:pt>
                <c:pt idx="88">
                  <c:v>1.88</c:v>
                </c:pt>
                <c:pt idx="89">
                  <c:v>1.9</c:v>
                </c:pt>
                <c:pt idx="90">
                  <c:v>1.92</c:v>
                </c:pt>
                <c:pt idx="91">
                  <c:v>1.94</c:v>
                </c:pt>
                <c:pt idx="92">
                  <c:v>1.96</c:v>
                </c:pt>
                <c:pt idx="93">
                  <c:v>1.98</c:v>
                </c:pt>
                <c:pt idx="94">
                  <c:v>2.0099999999999998</c:v>
                </c:pt>
                <c:pt idx="95">
                  <c:v>2.0299999999999998</c:v>
                </c:pt>
                <c:pt idx="96">
                  <c:v>2.0499999999999998</c:v>
                </c:pt>
                <c:pt idx="97">
                  <c:v>2.0699999999999998</c:v>
                </c:pt>
                <c:pt idx="98">
                  <c:v>2.09</c:v>
                </c:pt>
                <c:pt idx="99">
                  <c:v>2.11</c:v>
                </c:pt>
                <c:pt idx="100">
                  <c:v>2.13</c:v>
                </c:pt>
                <c:pt idx="101">
                  <c:v>2.15</c:v>
                </c:pt>
                <c:pt idx="102">
                  <c:v>2.1800000000000002</c:v>
                </c:pt>
                <c:pt idx="103">
                  <c:v>2.2000000000000002</c:v>
                </c:pt>
                <c:pt idx="104">
                  <c:v>2.2200000000000002</c:v>
                </c:pt>
                <c:pt idx="105">
                  <c:v>2.2400000000000002</c:v>
                </c:pt>
                <c:pt idx="106">
                  <c:v>2.2599999999999998</c:v>
                </c:pt>
                <c:pt idx="107">
                  <c:v>2.2799999999999998</c:v>
                </c:pt>
                <c:pt idx="108">
                  <c:v>2.2999999999999998</c:v>
                </c:pt>
                <c:pt idx="109">
                  <c:v>2.33</c:v>
                </c:pt>
                <c:pt idx="110">
                  <c:v>2.35</c:v>
                </c:pt>
                <c:pt idx="111">
                  <c:v>2.37</c:v>
                </c:pt>
                <c:pt idx="112">
                  <c:v>2.39</c:v>
                </c:pt>
                <c:pt idx="113">
                  <c:v>2.41</c:v>
                </c:pt>
                <c:pt idx="114">
                  <c:v>2.4300000000000002</c:v>
                </c:pt>
                <c:pt idx="115">
                  <c:v>2.4500000000000002</c:v>
                </c:pt>
                <c:pt idx="116">
                  <c:v>2.4700000000000002</c:v>
                </c:pt>
                <c:pt idx="117">
                  <c:v>2.5</c:v>
                </c:pt>
                <c:pt idx="118">
                  <c:v>2.52</c:v>
                </c:pt>
                <c:pt idx="119">
                  <c:v>2.54</c:v>
                </c:pt>
                <c:pt idx="120">
                  <c:v>2.56</c:v>
                </c:pt>
                <c:pt idx="121">
                  <c:v>2.58</c:v>
                </c:pt>
                <c:pt idx="122">
                  <c:v>2.6</c:v>
                </c:pt>
                <c:pt idx="123">
                  <c:v>2.62</c:v>
                </c:pt>
                <c:pt idx="124">
                  <c:v>2.65</c:v>
                </c:pt>
                <c:pt idx="125">
                  <c:v>2.67</c:v>
                </c:pt>
                <c:pt idx="126">
                  <c:v>2.69</c:v>
                </c:pt>
                <c:pt idx="127">
                  <c:v>2.71</c:v>
                </c:pt>
                <c:pt idx="128">
                  <c:v>2.73</c:v>
                </c:pt>
                <c:pt idx="129">
                  <c:v>2.75</c:v>
                </c:pt>
                <c:pt idx="130">
                  <c:v>2.77</c:v>
                </c:pt>
                <c:pt idx="131">
                  <c:v>2.79</c:v>
                </c:pt>
                <c:pt idx="132">
                  <c:v>2.82</c:v>
                </c:pt>
                <c:pt idx="133">
                  <c:v>2.84</c:v>
                </c:pt>
                <c:pt idx="134">
                  <c:v>2.86</c:v>
                </c:pt>
                <c:pt idx="135">
                  <c:v>2.88</c:v>
                </c:pt>
                <c:pt idx="136">
                  <c:v>2.9</c:v>
                </c:pt>
                <c:pt idx="137">
                  <c:v>2.92</c:v>
                </c:pt>
                <c:pt idx="138">
                  <c:v>2.94</c:v>
                </c:pt>
                <c:pt idx="139">
                  <c:v>2.97</c:v>
                </c:pt>
                <c:pt idx="140">
                  <c:v>2.99</c:v>
                </c:pt>
                <c:pt idx="141">
                  <c:v>3.01</c:v>
                </c:pt>
                <c:pt idx="142">
                  <c:v>3.03</c:v>
                </c:pt>
                <c:pt idx="143">
                  <c:v>3.05</c:v>
                </c:pt>
                <c:pt idx="144">
                  <c:v>3.07</c:v>
                </c:pt>
                <c:pt idx="145">
                  <c:v>3.09</c:v>
                </c:pt>
                <c:pt idx="146">
                  <c:v>3.11</c:v>
                </c:pt>
                <c:pt idx="147">
                  <c:v>3.14</c:v>
                </c:pt>
                <c:pt idx="148">
                  <c:v>3.16</c:v>
                </c:pt>
                <c:pt idx="149">
                  <c:v>3.18</c:v>
                </c:pt>
                <c:pt idx="150">
                  <c:v>3.2</c:v>
                </c:pt>
                <c:pt idx="151">
                  <c:v>3.22</c:v>
                </c:pt>
                <c:pt idx="152">
                  <c:v>3.24</c:v>
                </c:pt>
                <c:pt idx="153">
                  <c:v>3.26</c:v>
                </c:pt>
                <c:pt idx="154">
                  <c:v>3.29</c:v>
                </c:pt>
                <c:pt idx="155">
                  <c:v>3.31</c:v>
                </c:pt>
                <c:pt idx="156">
                  <c:v>3.33</c:v>
                </c:pt>
                <c:pt idx="157">
                  <c:v>3.35</c:v>
                </c:pt>
                <c:pt idx="158">
                  <c:v>3.37</c:v>
                </c:pt>
                <c:pt idx="159">
                  <c:v>3.39</c:v>
                </c:pt>
                <c:pt idx="160">
                  <c:v>3.41</c:v>
                </c:pt>
                <c:pt idx="161">
                  <c:v>3.43</c:v>
                </c:pt>
                <c:pt idx="162">
                  <c:v>3.46</c:v>
                </c:pt>
                <c:pt idx="163">
                  <c:v>3.48</c:v>
                </c:pt>
                <c:pt idx="164">
                  <c:v>3.5</c:v>
                </c:pt>
                <c:pt idx="165">
                  <c:v>3.52</c:v>
                </c:pt>
                <c:pt idx="166">
                  <c:v>3.54</c:v>
                </c:pt>
                <c:pt idx="167">
                  <c:v>3.56</c:v>
                </c:pt>
                <c:pt idx="168">
                  <c:v>3.58</c:v>
                </c:pt>
                <c:pt idx="169">
                  <c:v>3.61</c:v>
                </c:pt>
                <c:pt idx="170">
                  <c:v>3.63</c:v>
                </c:pt>
                <c:pt idx="171">
                  <c:v>3.65</c:v>
                </c:pt>
                <c:pt idx="172">
                  <c:v>3.67</c:v>
                </c:pt>
                <c:pt idx="173">
                  <c:v>3.69</c:v>
                </c:pt>
                <c:pt idx="174">
                  <c:v>3.71</c:v>
                </c:pt>
                <c:pt idx="175">
                  <c:v>3.73</c:v>
                </c:pt>
                <c:pt idx="176">
                  <c:v>3.75</c:v>
                </c:pt>
                <c:pt idx="177">
                  <c:v>3.78</c:v>
                </c:pt>
                <c:pt idx="178">
                  <c:v>3.8</c:v>
                </c:pt>
                <c:pt idx="179">
                  <c:v>3.82</c:v>
                </c:pt>
                <c:pt idx="180">
                  <c:v>3.84</c:v>
                </c:pt>
                <c:pt idx="181">
                  <c:v>3.86</c:v>
                </c:pt>
                <c:pt idx="182">
                  <c:v>3.88</c:v>
                </c:pt>
                <c:pt idx="183">
                  <c:v>3.9</c:v>
                </c:pt>
                <c:pt idx="184">
                  <c:v>3.93</c:v>
                </c:pt>
                <c:pt idx="185">
                  <c:v>3.95</c:v>
                </c:pt>
                <c:pt idx="186">
                  <c:v>3.97</c:v>
                </c:pt>
                <c:pt idx="187">
                  <c:v>3.99</c:v>
                </c:pt>
                <c:pt idx="188">
                  <c:v>4.01</c:v>
                </c:pt>
                <c:pt idx="189">
                  <c:v>4.03</c:v>
                </c:pt>
                <c:pt idx="190">
                  <c:v>4.05</c:v>
                </c:pt>
                <c:pt idx="191">
                  <c:v>4.07</c:v>
                </c:pt>
                <c:pt idx="192">
                  <c:v>4.0999999999999996</c:v>
                </c:pt>
                <c:pt idx="193">
                  <c:v>4.12</c:v>
                </c:pt>
                <c:pt idx="194">
                  <c:v>4.1399999999999997</c:v>
                </c:pt>
                <c:pt idx="195">
                  <c:v>4.16</c:v>
                </c:pt>
                <c:pt idx="196">
                  <c:v>4.18</c:v>
                </c:pt>
                <c:pt idx="197">
                  <c:v>4.2</c:v>
                </c:pt>
                <c:pt idx="198">
                  <c:v>4.22</c:v>
                </c:pt>
                <c:pt idx="199">
                  <c:v>4.25</c:v>
                </c:pt>
                <c:pt idx="200">
                  <c:v>4.2699999999999996</c:v>
                </c:pt>
                <c:pt idx="201">
                  <c:v>4.29</c:v>
                </c:pt>
                <c:pt idx="202">
                  <c:v>4.3099999999999996</c:v>
                </c:pt>
                <c:pt idx="203">
                  <c:v>4.33</c:v>
                </c:pt>
                <c:pt idx="204">
                  <c:v>4.3499999999999996</c:v>
                </c:pt>
                <c:pt idx="205">
                  <c:v>4.37</c:v>
                </c:pt>
                <c:pt idx="206">
                  <c:v>4.3899999999999997</c:v>
                </c:pt>
                <c:pt idx="207">
                  <c:v>4.42</c:v>
                </c:pt>
                <c:pt idx="208">
                  <c:v>4.4400000000000004</c:v>
                </c:pt>
                <c:pt idx="209">
                  <c:v>4.46</c:v>
                </c:pt>
                <c:pt idx="210">
                  <c:v>4.4800000000000004</c:v>
                </c:pt>
                <c:pt idx="211">
                  <c:v>4.5</c:v>
                </c:pt>
                <c:pt idx="212">
                  <c:v>4.5199999999999996</c:v>
                </c:pt>
                <c:pt idx="213">
                  <c:v>4.54</c:v>
                </c:pt>
                <c:pt idx="214">
                  <c:v>4.57</c:v>
                </c:pt>
                <c:pt idx="215">
                  <c:v>4.59</c:v>
                </c:pt>
                <c:pt idx="216">
                  <c:v>4.6100000000000003</c:v>
                </c:pt>
                <c:pt idx="217">
                  <c:v>4.63</c:v>
                </c:pt>
                <c:pt idx="218">
                  <c:v>4.6500000000000004</c:v>
                </c:pt>
                <c:pt idx="219">
                  <c:v>4.67</c:v>
                </c:pt>
                <c:pt idx="220">
                  <c:v>4.6900000000000004</c:v>
                </c:pt>
                <c:pt idx="221">
                  <c:v>4.71</c:v>
                </c:pt>
                <c:pt idx="222">
                  <c:v>4.74</c:v>
                </c:pt>
                <c:pt idx="223">
                  <c:v>4.76</c:v>
                </c:pt>
                <c:pt idx="224">
                  <c:v>4.78</c:v>
                </c:pt>
                <c:pt idx="225">
                  <c:v>4.8</c:v>
                </c:pt>
                <c:pt idx="226">
                  <c:v>4.82</c:v>
                </c:pt>
                <c:pt idx="227">
                  <c:v>4.84</c:v>
                </c:pt>
                <c:pt idx="228">
                  <c:v>4.8600000000000003</c:v>
                </c:pt>
                <c:pt idx="229">
                  <c:v>4.8899999999999997</c:v>
                </c:pt>
                <c:pt idx="230">
                  <c:v>4.91</c:v>
                </c:pt>
                <c:pt idx="231">
                  <c:v>4.93</c:v>
                </c:pt>
              </c:numCache>
            </c:numRef>
          </c:xVal>
          <c:yVal>
            <c:numRef>
              <c:f>'From speed-time curves'!$C$2:$C$275</c:f>
              <c:numCache>
                <c:formatCode>0.00</c:formatCode>
                <c:ptCount val="274"/>
                <c:pt idx="0">
                  <c:v>0.03</c:v>
                </c:pt>
                <c:pt idx="1">
                  <c:v>0.18</c:v>
                </c:pt>
                <c:pt idx="2">
                  <c:v>0.3</c:v>
                </c:pt>
                <c:pt idx="3">
                  <c:v>0.39</c:v>
                </c:pt>
                <c:pt idx="4">
                  <c:v>0.47</c:v>
                </c:pt>
                <c:pt idx="5">
                  <c:v>0.53</c:v>
                </c:pt>
                <c:pt idx="6">
                  <c:v>0.6</c:v>
                </c:pt>
                <c:pt idx="7">
                  <c:v>0.68</c:v>
                </c:pt>
                <c:pt idx="8">
                  <c:v>0.79</c:v>
                </c:pt>
                <c:pt idx="9">
                  <c:v>0.94</c:v>
                </c:pt>
                <c:pt idx="10">
                  <c:v>1.1399999999999999</c:v>
                </c:pt>
                <c:pt idx="11">
                  <c:v>1.39</c:v>
                </c:pt>
                <c:pt idx="12">
                  <c:v>1.68</c:v>
                </c:pt>
                <c:pt idx="13">
                  <c:v>1.99</c:v>
                </c:pt>
                <c:pt idx="14">
                  <c:v>2.2999999999999998</c:v>
                </c:pt>
                <c:pt idx="15">
                  <c:v>2.57</c:v>
                </c:pt>
                <c:pt idx="16">
                  <c:v>2.79</c:v>
                </c:pt>
                <c:pt idx="17">
                  <c:v>2.94</c:v>
                </c:pt>
                <c:pt idx="18">
                  <c:v>3.01</c:v>
                </c:pt>
                <c:pt idx="19">
                  <c:v>3.02</c:v>
                </c:pt>
                <c:pt idx="20">
                  <c:v>3</c:v>
                </c:pt>
                <c:pt idx="21">
                  <c:v>2.97</c:v>
                </c:pt>
                <c:pt idx="22">
                  <c:v>2.97</c:v>
                </c:pt>
                <c:pt idx="23">
                  <c:v>3.01</c:v>
                </c:pt>
                <c:pt idx="24">
                  <c:v>3.1</c:v>
                </c:pt>
                <c:pt idx="25">
                  <c:v>3.24</c:v>
                </c:pt>
                <c:pt idx="26">
                  <c:v>3.41</c:v>
                </c:pt>
                <c:pt idx="27">
                  <c:v>3.57</c:v>
                </c:pt>
                <c:pt idx="28">
                  <c:v>3.71</c:v>
                </c:pt>
                <c:pt idx="29">
                  <c:v>3.8</c:v>
                </c:pt>
                <c:pt idx="30">
                  <c:v>3.84</c:v>
                </c:pt>
                <c:pt idx="31">
                  <c:v>3.82</c:v>
                </c:pt>
                <c:pt idx="32">
                  <c:v>3.77</c:v>
                </c:pt>
                <c:pt idx="33">
                  <c:v>3.72</c:v>
                </c:pt>
                <c:pt idx="34">
                  <c:v>3.68</c:v>
                </c:pt>
                <c:pt idx="35">
                  <c:v>3.69</c:v>
                </c:pt>
                <c:pt idx="36">
                  <c:v>3.74</c:v>
                </c:pt>
                <c:pt idx="37">
                  <c:v>3.84</c:v>
                </c:pt>
                <c:pt idx="38">
                  <c:v>3.95</c:v>
                </c:pt>
                <c:pt idx="39">
                  <c:v>4.07</c:v>
                </c:pt>
                <c:pt idx="40">
                  <c:v>4.16</c:v>
                </c:pt>
                <c:pt idx="41">
                  <c:v>4.24</c:v>
                </c:pt>
                <c:pt idx="42">
                  <c:v>4.29</c:v>
                </c:pt>
                <c:pt idx="43">
                  <c:v>4.3099999999999996</c:v>
                </c:pt>
                <c:pt idx="44">
                  <c:v>4.33</c:v>
                </c:pt>
                <c:pt idx="45">
                  <c:v>4.3600000000000003</c:v>
                </c:pt>
                <c:pt idx="46">
                  <c:v>4.41</c:v>
                </c:pt>
                <c:pt idx="47">
                  <c:v>4.49</c:v>
                </c:pt>
                <c:pt idx="48">
                  <c:v>4.6100000000000003</c:v>
                </c:pt>
                <c:pt idx="49">
                  <c:v>4.75</c:v>
                </c:pt>
                <c:pt idx="50">
                  <c:v>4.92</c:v>
                </c:pt>
                <c:pt idx="51">
                  <c:v>5.08</c:v>
                </c:pt>
                <c:pt idx="52">
                  <c:v>5.21</c:v>
                </c:pt>
                <c:pt idx="53">
                  <c:v>5.31</c:v>
                </c:pt>
                <c:pt idx="54">
                  <c:v>5.36</c:v>
                </c:pt>
                <c:pt idx="55">
                  <c:v>5.39</c:v>
                </c:pt>
                <c:pt idx="56">
                  <c:v>5.4</c:v>
                </c:pt>
                <c:pt idx="57">
                  <c:v>5.44</c:v>
                </c:pt>
                <c:pt idx="58">
                  <c:v>5.51</c:v>
                </c:pt>
                <c:pt idx="59">
                  <c:v>5.61</c:v>
                </c:pt>
                <c:pt idx="60">
                  <c:v>5.72</c:v>
                </c:pt>
                <c:pt idx="61">
                  <c:v>5.83</c:v>
                </c:pt>
                <c:pt idx="62">
                  <c:v>5.91</c:v>
                </c:pt>
                <c:pt idx="63">
                  <c:v>5.94</c:v>
                </c:pt>
                <c:pt idx="64">
                  <c:v>5.93</c:v>
                </c:pt>
                <c:pt idx="65">
                  <c:v>5.88</c:v>
                </c:pt>
                <c:pt idx="66">
                  <c:v>5.83</c:v>
                </c:pt>
                <c:pt idx="67">
                  <c:v>5.8</c:v>
                </c:pt>
                <c:pt idx="68">
                  <c:v>5.82</c:v>
                </c:pt>
                <c:pt idx="69">
                  <c:v>5.92</c:v>
                </c:pt>
                <c:pt idx="70">
                  <c:v>6.08</c:v>
                </c:pt>
                <c:pt idx="71">
                  <c:v>6.28</c:v>
                </c:pt>
                <c:pt idx="72">
                  <c:v>6.48</c:v>
                </c:pt>
                <c:pt idx="73">
                  <c:v>6.65</c:v>
                </c:pt>
                <c:pt idx="74">
                  <c:v>6.76</c:v>
                </c:pt>
                <c:pt idx="75">
                  <c:v>6.81</c:v>
                </c:pt>
                <c:pt idx="76">
                  <c:v>6.81</c:v>
                </c:pt>
                <c:pt idx="77">
                  <c:v>6.8</c:v>
                </c:pt>
                <c:pt idx="78">
                  <c:v>6.8</c:v>
                </c:pt>
                <c:pt idx="79">
                  <c:v>6.83</c:v>
                </c:pt>
                <c:pt idx="80">
                  <c:v>6.9</c:v>
                </c:pt>
                <c:pt idx="81">
                  <c:v>6.99</c:v>
                </c:pt>
                <c:pt idx="82">
                  <c:v>7.08</c:v>
                </c:pt>
                <c:pt idx="83">
                  <c:v>7.15</c:v>
                </c:pt>
                <c:pt idx="84">
                  <c:v>7.19</c:v>
                </c:pt>
                <c:pt idx="85">
                  <c:v>7.19</c:v>
                </c:pt>
                <c:pt idx="86">
                  <c:v>7.15</c:v>
                </c:pt>
                <c:pt idx="87">
                  <c:v>7.08</c:v>
                </c:pt>
                <c:pt idx="88">
                  <c:v>6.98</c:v>
                </c:pt>
                <c:pt idx="89">
                  <c:v>6.9</c:v>
                </c:pt>
                <c:pt idx="90">
                  <c:v>6.84</c:v>
                </c:pt>
                <c:pt idx="91">
                  <c:v>6.81</c:v>
                </c:pt>
                <c:pt idx="92">
                  <c:v>6.84</c:v>
                </c:pt>
                <c:pt idx="93">
                  <c:v>6.89</c:v>
                </c:pt>
                <c:pt idx="94">
                  <c:v>6.98</c:v>
                </c:pt>
                <c:pt idx="95">
                  <c:v>7.08</c:v>
                </c:pt>
                <c:pt idx="96">
                  <c:v>7.19</c:v>
                </c:pt>
                <c:pt idx="97">
                  <c:v>7.3</c:v>
                </c:pt>
                <c:pt idx="98">
                  <c:v>7.39</c:v>
                </c:pt>
                <c:pt idx="99">
                  <c:v>7.48</c:v>
                </c:pt>
                <c:pt idx="100">
                  <c:v>7.54</c:v>
                </c:pt>
                <c:pt idx="101">
                  <c:v>7.57</c:v>
                </c:pt>
                <c:pt idx="102">
                  <c:v>7.58</c:v>
                </c:pt>
                <c:pt idx="103">
                  <c:v>7.55</c:v>
                </c:pt>
                <c:pt idx="104">
                  <c:v>7.51</c:v>
                </c:pt>
                <c:pt idx="105">
                  <c:v>7.45</c:v>
                </c:pt>
                <c:pt idx="106">
                  <c:v>7.4</c:v>
                </c:pt>
                <c:pt idx="107">
                  <c:v>7.36</c:v>
                </c:pt>
                <c:pt idx="108">
                  <c:v>7.34</c:v>
                </c:pt>
                <c:pt idx="109">
                  <c:v>7.33</c:v>
                </c:pt>
                <c:pt idx="110">
                  <c:v>7.34</c:v>
                </c:pt>
                <c:pt idx="111">
                  <c:v>7.36</c:v>
                </c:pt>
                <c:pt idx="112">
                  <c:v>7.39</c:v>
                </c:pt>
                <c:pt idx="113">
                  <c:v>7.43</c:v>
                </c:pt>
                <c:pt idx="114">
                  <c:v>7.47</c:v>
                </c:pt>
                <c:pt idx="115">
                  <c:v>7.51</c:v>
                </c:pt>
                <c:pt idx="116">
                  <c:v>7.53</c:v>
                </c:pt>
                <c:pt idx="117">
                  <c:v>7.56</c:v>
                </c:pt>
                <c:pt idx="118">
                  <c:v>7.59</c:v>
                </c:pt>
                <c:pt idx="119">
                  <c:v>7.65</c:v>
                </c:pt>
                <c:pt idx="120">
                  <c:v>7.74</c:v>
                </c:pt>
                <c:pt idx="121">
                  <c:v>7.86</c:v>
                </c:pt>
                <c:pt idx="122">
                  <c:v>8.01</c:v>
                </c:pt>
                <c:pt idx="123">
                  <c:v>8.15</c:v>
                </c:pt>
                <c:pt idx="124">
                  <c:v>8.27</c:v>
                </c:pt>
                <c:pt idx="125">
                  <c:v>8.33</c:v>
                </c:pt>
                <c:pt idx="126">
                  <c:v>8.33</c:v>
                </c:pt>
                <c:pt idx="127">
                  <c:v>8.2899999999999991</c:v>
                </c:pt>
                <c:pt idx="128">
                  <c:v>8.23</c:v>
                </c:pt>
                <c:pt idx="129">
                  <c:v>8.18</c:v>
                </c:pt>
                <c:pt idx="130">
                  <c:v>8.15</c:v>
                </c:pt>
                <c:pt idx="131">
                  <c:v>8.1300000000000008</c:v>
                </c:pt>
                <c:pt idx="132">
                  <c:v>8.1300000000000008</c:v>
                </c:pt>
                <c:pt idx="133">
                  <c:v>8.14</c:v>
                </c:pt>
                <c:pt idx="134">
                  <c:v>8.16</c:v>
                </c:pt>
                <c:pt idx="135">
                  <c:v>8.18</c:v>
                </c:pt>
                <c:pt idx="136">
                  <c:v>8.2200000000000006</c:v>
                </c:pt>
                <c:pt idx="137">
                  <c:v>8.27</c:v>
                </c:pt>
                <c:pt idx="138">
                  <c:v>8.34</c:v>
                </c:pt>
                <c:pt idx="139">
                  <c:v>8.42</c:v>
                </c:pt>
                <c:pt idx="140">
                  <c:v>8.49</c:v>
                </c:pt>
                <c:pt idx="141">
                  <c:v>8.5500000000000007</c:v>
                </c:pt>
                <c:pt idx="142">
                  <c:v>8.59</c:v>
                </c:pt>
                <c:pt idx="143">
                  <c:v>8.6</c:v>
                </c:pt>
                <c:pt idx="144">
                  <c:v>8.58</c:v>
                </c:pt>
                <c:pt idx="145">
                  <c:v>8.5399999999999991</c:v>
                </c:pt>
                <c:pt idx="146">
                  <c:v>8.49</c:v>
                </c:pt>
                <c:pt idx="147">
                  <c:v>8.4499999999999993</c:v>
                </c:pt>
                <c:pt idx="148">
                  <c:v>8.43</c:v>
                </c:pt>
                <c:pt idx="149">
                  <c:v>8.43</c:v>
                </c:pt>
                <c:pt idx="150">
                  <c:v>8.4600000000000009</c:v>
                </c:pt>
                <c:pt idx="151">
                  <c:v>8.49</c:v>
                </c:pt>
                <c:pt idx="152">
                  <c:v>8.52</c:v>
                </c:pt>
                <c:pt idx="153">
                  <c:v>8.5500000000000007</c:v>
                </c:pt>
                <c:pt idx="154">
                  <c:v>8.56</c:v>
                </c:pt>
                <c:pt idx="155">
                  <c:v>8.56</c:v>
                </c:pt>
                <c:pt idx="156">
                  <c:v>8.5500000000000007</c:v>
                </c:pt>
                <c:pt idx="157">
                  <c:v>8.5500000000000007</c:v>
                </c:pt>
                <c:pt idx="158">
                  <c:v>8.5500000000000007</c:v>
                </c:pt>
                <c:pt idx="159">
                  <c:v>8.5399999999999991</c:v>
                </c:pt>
                <c:pt idx="160">
                  <c:v>8.52</c:v>
                </c:pt>
                <c:pt idx="161">
                  <c:v>8.49</c:v>
                </c:pt>
                <c:pt idx="162">
                  <c:v>8.43</c:v>
                </c:pt>
                <c:pt idx="163">
                  <c:v>8.3800000000000008</c:v>
                </c:pt>
                <c:pt idx="164">
                  <c:v>8.33</c:v>
                </c:pt>
                <c:pt idx="165">
                  <c:v>8.32</c:v>
                </c:pt>
                <c:pt idx="166">
                  <c:v>8.33</c:v>
                </c:pt>
                <c:pt idx="167">
                  <c:v>8.3800000000000008</c:v>
                </c:pt>
                <c:pt idx="168">
                  <c:v>8.4600000000000009</c:v>
                </c:pt>
                <c:pt idx="169">
                  <c:v>8.5500000000000007</c:v>
                </c:pt>
                <c:pt idx="170">
                  <c:v>8.64</c:v>
                </c:pt>
                <c:pt idx="171">
                  <c:v>8.7100000000000009</c:v>
                </c:pt>
                <c:pt idx="172">
                  <c:v>8.76</c:v>
                </c:pt>
                <c:pt idx="173">
                  <c:v>8.75</c:v>
                </c:pt>
                <c:pt idx="174">
                  <c:v>8.7100000000000009</c:v>
                </c:pt>
                <c:pt idx="175">
                  <c:v>8.65</c:v>
                </c:pt>
                <c:pt idx="176">
                  <c:v>8.58</c:v>
                </c:pt>
                <c:pt idx="177">
                  <c:v>8.5500000000000007</c:v>
                </c:pt>
                <c:pt idx="178">
                  <c:v>8.5399999999999991</c:v>
                </c:pt>
                <c:pt idx="179">
                  <c:v>8.56</c:v>
                </c:pt>
                <c:pt idx="180">
                  <c:v>8.59</c:v>
                </c:pt>
                <c:pt idx="181">
                  <c:v>8.61</c:v>
                </c:pt>
                <c:pt idx="182">
                  <c:v>8.6</c:v>
                </c:pt>
                <c:pt idx="183">
                  <c:v>8.59</c:v>
                </c:pt>
                <c:pt idx="184">
                  <c:v>8.57</c:v>
                </c:pt>
                <c:pt idx="185">
                  <c:v>8.56</c:v>
                </c:pt>
                <c:pt idx="186">
                  <c:v>8.56</c:v>
                </c:pt>
                <c:pt idx="187">
                  <c:v>8.58</c:v>
                </c:pt>
                <c:pt idx="188">
                  <c:v>8.64</c:v>
                </c:pt>
                <c:pt idx="189">
                  <c:v>8.7200000000000006</c:v>
                </c:pt>
                <c:pt idx="190">
                  <c:v>8.82</c:v>
                </c:pt>
                <c:pt idx="191">
                  <c:v>8.91</c:v>
                </c:pt>
                <c:pt idx="192">
                  <c:v>9</c:v>
                </c:pt>
                <c:pt idx="193">
                  <c:v>9.06</c:v>
                </c:pt>
                <c:pt idx="194">
                  <c:v>9.09</c:v>
                </c:pt>
                <c:pt idx="195">
                  <c:v>9.08</c:v>
                </c:pt>
                <c:pt idx="196">
                  <c:v>9.0500000000000007</c:v>
                </c:pt>
                <c:pt idx="197">
                  <c:v>9.02</c:v>
                </c:pt>
                <c:pt idx="198">
                  <c:v>8.99</c:v>
                </c:pt>
                <c:pt idx="199">
                  <c:v>8.9700000000000006</c:v>
                </c:pt>
                <c:pt idx="200">
                  <c:v>8.9499999999999993</c:v>
                </c:pt>
                <c:pt idx="201">
                  <c:v>8.93</c:v>
                </c:pt>
                <c:pt idx="202">
                  <c:v>8.91</c:v>
                </c:pt>
                <c:pt idx="203">
                  <c:v>8.8699999999999992</c:v>
                </c:pt>
                <c:pt idx="204">
                  <c:v>8.83</c:v>
                </c:pt>
                <c:pt idx="205">
                  <c:v>8.7799999999999994</c:v>
                </c:pt>
                <c:pt idx="206">
                  <c:v>8.75</c:v>
                </c:pt>
                <c:pt idx="207">
                  <c:v>8.7200000000000006</c:v>
                </c:pt>
                <c:pt idx="208">
                  <c:v>8.6999999999999993</c:v>
                </c:pt>
                <c:pt idx="209">
                  <c:v>8.68</c:v>
                </c:pt>
                <c:pt idx="210">
                  <c:v>8.67</c:v>
                </c:pt>
                <c:pt idx="211">
                  <c:v>8.67</c:v>
                </c:pt>
                <c:pt idx="212">
                  <c:v>8.69</c:v>
                </c:pt>
                <c:pt idx="213">
                  <c:v>8.7200000000000006</c:v>
                </c:pt>
                <c:pt idx="214">
                  <c:v>8.7799999999999994</c:v>
                </c:pt>
                <c:pt idx="215">
                  <c:v>8.85</c:v>
                </c:pt>
                <c:pt idx="216">
                  <c:v>8.91</c:v>
                </c:pt>
                <c:pt idx="217">
                  <c:v>8.9700000000000006</c:v>
                </c:pt>
                <c:pt idx="218">
                  <c:v>9.01</c:v>
                </c:pt>
                <c:pt idx="219">
                  <c:v>9.02</c:v>
                </c:pt>
                <c:pt idx="220">
                  <c:v>9.02</c:v>
                </c:pt>
                <c:pt idx="221">
                  <c:v>9.01</c:v>
                </c:pt>
                <c:pt idx="222">
                  <c:v>8.99</c:v>
                </c:pt>
                <c:pt idx="223">
                  <c:v>8.9499999999999993</c:v>
                </c:pt>
                <c:pt idx="224">
                  <c:v>8.92</c:v>
                </c:pt>
                <c:pt idx="225">
                  <c:v>8.89</c:v>
                </c:pt>
                <c:pt idx="226">
                  <c:v>8.8800000000000008</c:v>
                </c:pt>
                <c:pt idx="227">
                  <c:v>8.8699999999999992</c:v>
                </c:pt>
                <c:pt idx="228">
                  <c:v>8.8699999999999992</c:v>
                </c:pt>
                <c:pt idx="229">
                  <c:v>8.8800000000000008</c:v>
                </c:pt>
                <c:pt idx="230">
                  <c:v>8.9</c:v>
                </c:pt>
                <c:pt idx="231">
                  <c:v>8.92</c:v>
                </c:pt>
              </c:numCache>
            </c:numRef>
          </c:yVal>
          <c:smooth val="1"/>
          <c:extLst>
            <c:ext xmlns:c16="http://schemas.microsoft.com/office/drawing/2014/chart" uri="{C3380CC4-5D6E-409C-BE32-E72D297353CC}">
              <c16:uniqueId val="{00000002-243E-4C4C-82CA-06D5916BC3D9}"/>
            </c:ext>
          </c:extLst>
        </c:ser>
        <c:dLbls>
          <c:showLegendKey val="0"/>
          <c:showVal val="0"/>
          <c:showCatName val="0"/>
          <c:showSerName val="0"/>
          <c:showPercent val="0"/>
          <c:showBubbleSize val="0"/>
        </c:dLbls>
        <c:axId val="2120196544"/>
        <c:axId val="2119950464"/>
      </c:scatterChart>
      <c:valAx>
        <c:axId val="2120196544"/>
        <c:scaling>
          <c:orientation val="minMax"/>
        </c:scaling>
        <c:delete val="0"/>
        <c:axPos val="b"/>
        <c:title>
          <c:tx>
            <c:rich>
              <a:bodyPr/>
              <a:lstStyle/>
              <a:p>
                <a:pPr>
                  <a:defRPr sz="1400"/>
                </a:pPr>
                <a:r>
                  <a:rPr lang="fr-FR" sz="1400"/>
                  <a:t>Time</a:t>
                </a:r>
                <a:r>
                  <a:rPr lang="fr-FR" sz="1400" baseline="0"/>
                  <a:t> (s)</a:t>
                </a:r>
                <a:endParaRPr lang="fr-FR" sz="1400"/>
              </a:p>
            </c:rich>
          </c:tx>
          <c:layout>
            <c:manualLayout>
              <c:xMode val="edge"/>
              <c:yMode val="edge"/>
              <c:x val="0.88142829645599996"/>
              <c:y val="0.94284033823562796"/>
            </c:manualLayout>
          </c:layout>
          <c:overlay val="0"/>
        </c:title>
        <c:numFmt formatCode="General" sourceLinked="1"/>
        <c:majorTickMark val="out"/>
        <c:minorTickMark val="none"/>
        <c:tickLblPos val="nextTo"/>
        <c:txPr>
          <a:bodyPr/>
          <a:lstStyle/>
          <a:p>
            <a:pPr>
              <a:defRPr sz="1400"/>
            </a:pPr>
            <a:endParaRPr lang="fr-FR"/>
          </a:p>
        </c:txPr>
        <c:crossAx val="2119950464"/>
        <c:crosses val="autoZero"/>
        <c:crossBetween val="midCat"/>
      </c:valAx>
      <c:valAx>
        <c:axId val="2119950464"/>
        <c:scaling>
          <c:orientation val="minMax"/>
        </c:scaling>
        <c:delete val="0"/>
        <c:axPos val="l"/>
        <c:majorGridlines>
          <c:spPr>
            <a:ln>
              <a:prstDash val="sysDot"/>
            </a:ln>
          </c:spPr>
        </c:majorGridlines>
        <c:title>
          <c:tx>
            <c:rich>
              <a:bodyPr rot="-5400000" vert="horz"/>
              <a:lstStyle/>
              <a:p>
                <a:pPr>
                  <a:defRPr sz="1400"/>
                </a:pPr>
                <a:r>
                  <a:rPr lang="fr-FR" sz="1400"/>
                  <a:t>Speed (m/s) and acceleration (m/s</a:t>
                </a:r>
                <a:r>
                  <a:rPr lang="fr-FR" sz="1400" baseline="30000"/>
                  <a:t>2</a:t>
                </a:r>
                <a:r>
                  <a:rPr lang="fr-FR" sz="1400"/>
                  <a:t>)</a:t>
                </a:r>
              </a:p>
            </c:rich>
          </c:tx>
          <c:layout>
            <c:manualLayout>
              <c:xMode val="edge"/>
              <c:yMode val="edge"/>
              <c:x val="1.13309947525994E-2"/>
              <c:y val="0.12982475560222601"/>
            </c:manualLayout>
          </c:layout>
          <c:overlay val="0"/>
        </c:title>
        <c:numFmt formatCode="0" sourceLinked="0"/>
        <c:majorTickMark val="out"/>
        <c:minorTickMark val="none"/>
        <c:tickLblPos val="nextTo"/>
        <c:txPr>
          <a:bodyPr/>
          <a:lstStyle/>
          <a:p>
            <a:pPr>
              <a:defRPr sz="1400"/>
            </a:pPr>
            <a:endParaRPr lang="fr-FR"/>
          </a:p>
        </c:txPr>
        <c:crossAx val="2120196544"/>
        <c:crosses val="autoZero"/>
        <c:crossBetween val="midCat"/>
      </c:valAx>
    </c:plotArea>
    <c:legend>
      <c:legendPos val="r"/>
      <c:layout>
        <c:manualLayout>
          <c:xMode val="edge"/>
          <c:yMode val="edge"/>
          <c:x val="0.65006104560078104"/>
          <c:y val="0.37943186260343298"/>
          <c:w val="0.22266029165031001"/>
          <c:h val="0.16700481700612599"/>
        </c:manualLayout>
      </c:layout>
      <c:overlay val="0"/>
      <c:txPr>
        <a:bodyPr/>
        <a:lstStyle/>
        <a:p>
          <a:pPr>
            <a:defRPr sz="1600" b="1"/>
          </a:pPr>
          <a:endParaRPr lang="fr-FR"/>
        </a:p>
      </c:txPr>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0036714691405808"/>
          <c:y val="2.0948053646625601E-2"/>
          <c:w val="0.81338396329377671"/>
          <c:h val="0.82900884738847003"/>
        </c:manualLayout>
      </c:layout>
      <c:scatterChart>
        <c:scatterStyle val="smoothMarker"/>
        <c:varyColors val="0"/>
        <c:ser>
          <c:idx val="1"/>
          <c:order val="1"/>
          <c:tx>
            <c:v>Force-Velocity</c:v>
          </c:tx>
          <c:marker>
            <c:symbol val="none"/>
          </c:marker>
          <c:xVal>
            <c:numRef>
              <c:f>'From speed-time curves'!$D$2:$D$275</c:f>
              <c:numCache>
                <c:formatCode>0.00</c:formatCode>
                <c:ptCount val="274"/>
                <c:pt idx="0">
                  <c:v>0</c:v>
                </c:pt>
                <c:pt idx="1">
                  <c:v>0.13901160333890811</c:v>
                </c:pt>
                <c:pt idx="2">
                  <c:v>0.27591931233027989</c:v>
                </c:pt>
                <c:pt idx="3">
                  <c:v>0.41075496871480127</c:v>
                </c:pt>
                <c:pt idx="4">
                  <c:v>0.60919182429807039</c:v>
                </c:pt>
                <c:pt idx="5">
                  <c:v>0.73898351214128588</c:v>
                </c:pt>
                <c:pt idx="6">
                  <c:v>0.86681084598921221</c:v>
                </c:pt>
                <c:pt idx="7">
                  <c:v>0.9927035556857462</c:v>
                </c:pt>
                <c:pt idx="8">
                  <c:v>1.1166909211234943</c:v>
                </c:pt>
                <c:pt idx="9">
                  <c:v>1.2388017790536332</c:v>
                </c:pt>
                <c:pt idx="10">
                  <c:v>1.3590645297927086</c:v>
                </c:pt>
                <c:pt idx="11">
                  <c:v>1.4775071438279284</c:v>
                </c:pt>
                <c:pt idx="12">
                  <c:v>1.6518184538065395</c:v>
                </c:pt>
                <c:pt idx="13">
                  <c:v>1.7658303346428195</c:v>
                </c:pt>
                <c:pt idx="14">
                  <c:v>1.8781166836106669</c:v>
                </c:pt>
                <c:pt idx="15">
                  <c:v>1.9887036160605784</c:v>
                </c:pt>
                <c:pt idx="16">
                  <c:v>2.0976168520959146</c:v>
                </c:pt>
                <c:pt idx="17">
                  <c:v>2.2048817225548345</c:v>
                </c:pt>
                <c:pt idx="18">
                  <c:v>2.3105231749016877</c:v>
                </c:pt>
                <c:pt idx="19">
                  <c:v>2.4659950892681453</c:v>
                </c:pt>
                <c:pt idx="20">
                  <c:v>2.5676846777194746</c:v>
                </c:pt>
                <c:pt idx="21">
                  <c:v>2.667835228096231</c:v>
                </c:pt>
                <c:pt idx="22">
                  <c:v>2.7664700332274155</c:v>
                </c:pt>
                <c:pt idx="23">
                  <c:v>2.8636120334128163</c:v>
                </c:pt>
                <c:pt idx="24">
                  <c:v>2.9592838217584179</c:v>
                </c:pt>
                <c:pt idx="25">
                  <c:v>3.0535076494310669</c:v>
                </c:pt>
                <c:pt idx="26">
                  <c:v>3.1463054308336038</c:v>
                </c:pt>
                <c:pt idx="27">
                  <c:v>3.2828753889618083</c:v>
                </c:pt>
                <c:pt idx="28">
                  <c:v>3.3722017659699284</c:v>
                </c:pt>
                <c:pt idx="29">
                  <c:v>3.4601762179936641</c:v>
                </c:pt>
                <c:pt idx="30">
                  <c:v>3.5468192059676764</c:v>
                </c:pt>
                <c:pt idx="31">
                  <c:v>3.6321508811571888</c:v>
                </c:pt>
                <c:pt idx="32">
                  <c:v>3.7161910898447346</c:v>
                </c:pt>
                <c:pt idx="33">
                  <c:v>3.7989593779459638</c:v>
                </c:pt>
                <c:pt idx="34">
                  <c:v>3.9207689887953365</c:v>
                </c:pt>
                <c:pt idx="35">
                  <c:v>4.000441058488212</c:v>
                </c:pt>
                <c:pt idx="36">
                  <c:v>4.0789073179245534</c:v>
                </c:pt>
                <c:pt idx="37">
                  <c:v>4.1561860166412492</c:v>
                </c:pt>
                <c:pt idx="38">
                  <c:v>4.2322951279745196</c:v>
                </c:pt>
                <c:pt idx="39">
                  <c:v>4.3072523532401235</c:v>
                </c:pt>
                <c:pt idx="40">
                  <c:v>4.3810751258502982</c:v>
                </c:pt>
                <c:pt idx="41">
                  <c:v>4.453780615368391</c:v>
                </c:pt>
                <c:pt idx="42">
                  <c:v>4.5607808637483052</c:v>
                </c:pt>
                <c:pt idx="43">
                  <c:v>4.6307665667370568</c:v>
                </c:pt>
                <c:pt idx="44">
                  <c:v>4.6996930594053037</c:v>
                </c:pt>
                <c:pt idx="45">
                  <c:v>4.7675763725486986</c:v>
                </c:pt>
                <c:pt idx="46">
                  <c:v>4.8344322943421343</c:v>
                </c:pt>
                <c:pt idx="47">
                  <c:v>4.9002763740117308</c:v>
                </c:pt>
                <c:pt idx="48">
                  <c:v>4.9651239254512518</c:v>
                </c:pt>
                <c:pt idx="49">
                  <c:v>5.0605596918129008</c:v>
                </c:pt>
                <c:pt idx="50">
                  <c:v>5.1229814085866359</c:v>
                </c:pt>
                <c:pt idx="51">
                  <c:v>5.184458393453613</c:v>
                </c:pt>
                <c:pt idx="52">
                  <c:v>5.2450049446167952</c:v>
                </c:pt>
                <c:pt idx="53">
                  <c:v>5.3046351438806001</c:v>
                </c:pt>
                <c:pt idx="54">
                  <c:v>5.3633628599260241</c:v>
                </c:pt>
                <c:pt idx="55">
                  <c:v>5.421201751536195</c:v>
                </c:pt>
                <c:pt idx="56">
                  <c:v>5.4781652707730988</c:v>
                </c:pt>
                <c:pt idx="57">
                  <c:v>5.5619981525450584</c:v>
                </c:pt>
                <c:pt idx="58">
                  <c:v>5.6168307651157487</c:v>
                </c:pt>
                <c:pt idx="59">
                  <c:v>5.6708335043458185</c:v>
                </c:pt>
                <c:pt idx="60">
                  <c:v>5.7240189300920585</c:v>
                </c:pt>
                <c:pt idx="61">
                  <c:v>5.776399412122009</c:v>
                </c:pt>
                <c:pt idx="62">
                  <c:v>5.8279871329908985</c:v>
                </c:pt>
                <c:pt idx="63">
                  <c:v>5.8787940908750365</c:v>
                </c:pt>
                <c:pt idx="64">
                  <c:v>5.9535663969149759</c:v>
                </c:pt>
                <c:pt idx="65">
                  <c:v>6.0024727544377638</c:v>
                </c:pt>
                <c:pt idx="66">
                  <c:v>6.050638930517569</c:v>
                </c:pt>
                <c:pt idx="67">
                  <c:v>6.0980761275541679</c:v>
                </c:pt>
                <c:pt idx="68">
                  <c:v>6.1447953784027431</c:v>
                </c:pt>
                <c:pt idx="69">
                  <c:v>6.1908075489398868</c:v>
                </c:pt>
                <c:pt idx="70">
                  <c:v>6.2361233405907672</c:v>
                </c:pt>
                <c:pt idx="71">
                  <c:v>6.2807532928180425</c:v>
                </c:pt>
                <c:pt idx="72">
                  <c:v>6.3464349353618799</c:v>
                </c:pt>
                <c:pt idx="73">
                  <c:v>6.389395358318704</c:v>
                </c:pt>
                <c:pt idx="74">
                  <c:v>6.4317055895731414</c:v>
                </c:pt>
                <c:pt idx="75">
                  <c:v>6.4733754695601942</c:v>
                </c:pt>
                <c:pt idx="76">
                  <c:v>6.5144146897831581</c:v>
                </c:pt>
                <c:pt idx="77">
                  <c:v>6.5548327950676537</c:v>
                </c:pt>
                <c:pt idx="78">
                  <c:v>6.5946391857815412</c:v>
                </c:pt>
                <c:pt idx="79">
                  <c:v>6.6532220207466208</c:v>
                </c:pt>
                <c:pt idx="80">
                  <c:v>6.6915393232779925</c:v>
                </c:pt>
                <c:pt idx="81">
                  <c:v>6.7292767061891876</c:v>
                </c:pt>
                <c:pt idx="82">
                  <c:v>6.7664429463706339</c:v>
                </c:pt>
                <c:pt idx="83">
                  <c:v>6.8030466878774476</c:v>
                </c:pt>
                <c:pt idx="84">
                  <c:v>6.8390964439398418</c:v>
                </c:pt>
                <c:pt idx="85">
                  <c:v>6.8746005989431316</c:v>
                </c:pt>
                <c:pt idx="86">
                  <c:v>6.9095674103777478</c:v>
                </c:pt>
                <c:pt idx="87">
                  <c:v>6.961027864510668</c:v>
                </c:pt>
                <c:pt idx="88">
                  <c:v>6.9946866280476021</c:v>
                </c:pt>
                <c:pt idx="89">
                  <c:v>7.0278359774014811</c:v>
                </c:pt>
                <c:pt idx="90">
                  <c:v>7.0604836223864069</c:v>
                </c:pt>
                <c:pt idx="91">
                  <c:v>7.0926371561310173</c:v>
                </c:pt>
                <c:pt idx="92">
                  <c:v>7.1243040568444727</c:v>
                </c:pt>
                <c:pt idx="93">
                  <c:v>7.155491689555725</c:v>
                </c:pt>
                <c:pt idx="94">
                  <c:v>7.2013903482210431</c:v>
                </c:pt>
                <c:pt idx="95">
                  <c:v>7.2314113055699227</c:v>
                </c:pt>
                <c:pt idx="96">
                  <c:v>7.2609779057215835</c:v>
                </c:pt>
                <c:pt idx="97">
                  <c:v>7.2900970252209767</c:v>
                </c:pt>
                <c:pt idx="98">
                  <c:v>7.318775436538834</c:v>
                </c:pt>
                <c:pt idx="99">
                  <c:v>7.3470198096467945</c:v>
                </c:pt>
                <c:pt idx="100">
                  <c:v>7.3748367135687012</c:v>
                </c:pt>
                <c:pt idx="101">
                  <c:v>7.4022326179084024</c:v>
                </c:pt>
                <c:pt idx="102">
                  <c:v>7.442551011861462</c:v>
                </c:pt>
                <c:pt idx="103">
                  <c:v>7.4689220828347134</c:v>
                </c:pt>
                <c:pt idx="104">
                  <c:v>7.4948940364262038</c:v>
                </c:pt>
                <c:pt idx="105">
                  <c:v>7.5204729131446619</c:v>
                </c:pt>
                <c:pt idx="106">
                  <c:v>7.545664662077729</c:v>
                </c:pt>
                <c:pt idx="107">
                  <c:v>7.5704751422755843</c:v>
                </c:pt>
                <c:pt idx="108">
                  <c:v>7.5949101241136328</c:v>
                </c:pt>
                <c:pt idx="109">
                  <c:v>7.630870945547608</c:v>
                </c:pt>
                <c:pt idx="110">
                  <c:v>7.6543918570054368</c:v>
                </c:pt>
                <c:pt idx="111">
                  <c:v>7.6775567872971155</c:v>
                </c:pt>
                <c:pt idx="112">
                  <c:v>7.7003711240791084</c:v>
                </c:pt>
                <c:pt idx="113">
                  <c:v>7.7228401734674916</c:v>
                </c:pt>
                <c:pt idx="114">
                  <c:v>7.7449691612720404</c:v>
                </c:pt>
                <c:pt idx="115">
                  <c:v>7.7667632342116395</c:v>
                </c:pt>
                <c:pt idx="116">
                  <c:v>7.7882274611112976</c:v>
                </c:pt>
                <c:pt idx="117">
                  <c:v>7.8198162396859141</c:v>
                </c:pt>
                <c:pt idx="118">
                  <c:v>7.8404775270060236</c:v>
                </c:pt>
                <c:pt idx="119">
                  <c:v>7.8608261126195034</c:v>
                </c:pt>
                <c:pt idx="120">
                  <c:v>7.8808667291626016</c:v>
                </c:pt>
                <c:pt idx="121">
                  <c:v>7.9006040376446922</c:v>
                </c:pt>
                <c:pt idx="122">
                  <c:v>7.9200426285323262</c:v>
                </c:pt>
                <c:pt idx="123">
                  <c:v>7.9391870228168679</c:v>
                </c:pt>
                <c:pt idx="124">
                  <c:v>7.9673617171502213</c:v>
                </c:pt>
                <c:pt idx="125">
                  <c:v>7.9857899527783465</c:v>
                </c:pt>
                <c:pt idx="126">
                  <c:v>8.0039392831939438</c:v>
                </c:pt>
                <c:pt idx="127">
                  <c:v>8.0218139295345736</c:v>
                </c:pt>
                <c:pt idx="128">
                  <c:v>8.0394180490522817</c:v>
                </c:pt>
                <c:pt idx="129">
                  <c:v>8.0567557360804951</c:v>
                </c:pt>
                <c:pt idx="130">
                  <c:v>8.0738310229862584</c:v>
                </c:pt>
                <c:pt idx="131">
                  <c:v>8.0906478811080866</c:v>
                </c:pt>
                <c:pt idx="132">
                  <c:v>8.1153971539337331</c:v>
                </c:pt>
                <c:pt idx="133">
                  <c:v>8.1315849224986554</c:v>
                </c:pt>
                <c:pt idx="134">
                  <c:v>8.1475276945743289</c:v>
                </c:pt>
                <c:pt idx="135">
                  <c:v>8.1632291781010728</c:v>
                </c:pt>
                <c:pt idx="136">
                  <c:v>8.1786930249007632</c:v>
                </c:pt>
                <c:pt idx="137">
                  <c:v>8.1939228315261694</c:v>
                </c:pt>
                <c:pt idx="138">
                  <c:v>8.2089221400974317</c:v>
                </c:pt>
                <c:pt idx="139">
                  <c:v>8.2309965357625963</c:v>
                </c:pt>
                <c:pt idx="140">
                  <c:v>8.2454347461599511</c:v>
                </c:pt>
                <c:pt idx="141">
                  <c:v>8.2596544390485942</c:v>
                </c:pt>
                <c:pt idx="142">
                  <c:v>8.2736589216182903</c:v>
                </c:pt>
                <c:pt idx="143">
                  <c:v>8.2874514510055821</c:v>
                </c:pt>
                <c:pt idx="144">
                  <c:v>8.3010352350513408</c:v>
                </c:pt>
                <c:pt idx="145">
                  <c:v>8.3144134330468304</c:v>
                </c:pt>
                <c:pt idx="146">
                  <c:v>8.3275891564684965</c:v>
                </c:pt>
                <c:pt idx="147">
                  <c:v>8.3469797924170006</c:v>
                </c:pt>
                <c:pt idx="148">
                  <c:v>8.359662634829073</c:v>
                </c:pt>
                <c:pt idx="149">
                  <c:v>8.372153526642629</c:v>
                </c:pt>
                <c:pt idx="150">
                  <c:v>8.3844553729660909</c:v>
                </c:pt>
                <c:pt idx="151">
                  <c:v>8.3965710349400258</c:v>
                </c:pt>
                <c:pt idx="152">
                  <c:v>8.4085033304025956</c:v>
                </c:pt>
                <c:pt idx="153">
                  <c:v>8.4202550345449154</c:v>
                </c:pt>
                <c:pt idx="154">
                  <c:v>8.4375499495568391</c:v>
                </c:pt>
                <c:pt idx="155">
                  <c:v>8.4488620427862173</c:v>
                </c:pt>
                <c:pt idx="156">
                  <c:v>8.4600029312497149</c:v>
                </c:pt>
                <c:pt idx="157">
                  <c:v>8.4709752060744812</c:v>
                </c:pt>
                <c:pt idx="158">
                  <c:v>8.481781419171817</c:v>
                </c:pt>
                <c:pt idx="159">
                  <c:v>8.492424083830695</c:v>
                </c:pt>
                <c:pt idx="160">
                  <c:v>8.5029056753022925</c:v>
                </c:pt>
                <c:pt idx="161">
                  <c:v>8.5132286313756893</c:v>
                </c:pt>
                <c:pt idx="162">
                  <c:v>8.5284208661187577</c:v>
                </c:pt>
                <c:pt idx="163">
                  <c:v>8.5383576582716909</c:v>
                </c:pt>
                <c:pt idx="164">
                  <c:v>8.5481440603827803</c:v>
                </c:pt>
                <c:pt idx="165">
                  <c:v>8.5577823485552518</c:v>
                </c:pt>
                <c:pt idx="166">
                  <c:v>8.5672747644442655</c:v>
                </c:pt>
                <c:pt idx="167">
                  <c:v>8.5766235157782802</c:v>
                </c:pt>
                <c:pt idx="168">
                  <c:v>8.5858307768725197</c:v>
                </c:pt>
                <c:pt idx="169">
                  <c:v>8.5993810497681746</c:v>
                </c:pt>
                <c:pt idx="170">
                  <c:v>8.6082438831601547</c:v>
                </c:pt>
                <c:pt idx="171">
                  <c:v>8.6169725805186772</c:v>
                </c:pt>
                <c:pt idx="172">
                  <c:v>8.6255691719479621</c:v>
                </c:pt>
                <c:pt idx="173">
                  <c:v>8.6340356568272796</c:v>
                </c:pt>
                <c:pt idx="174">
                  <c:v>8.642374004275954</c:v>
                </c:pt>
                <c:pt idx="175">
                  <c:v>8.6505861536113517</c:v>
                </c:pt>
                <c:pt idx="176">
                  <c:v>8.6586740147999119</c:v>
                </c:pt>
                <c:pt idx="177">
                  <c:v>8.6705768733292228</c:v>
                </c:pt>
                <c:pt idx="178">
                  <c:v>8.6783621816286196</c:v>
                </c:pt>
                <c:pt idx="179">
                  <c:v>8.6860296618781856</c:v>
                </c:pt>
                <c:pt idx="180">
                  <c:v>8.6935810973662413</c:v>
                </c:pt>
                <c:pt idx="181">
                  <c:v>8.7010182443916264</c:v>
                </c:pt>
                <c:pt idx="182">
                  <c:v>8.7083428326721801</c:v>
                </c:pt>
                <c:pt idx="183">
                  <c:v>8.7155565657470451</c:v>
                </c:pt>
                <c:pt idx="184">
                  <c:v>8.7261729749875716</c:v>
                </c:pt>
                <c:pt idx="185">
                  <c:v>8.7331168547931259</c:v>
                </c:pt>
                <c:pt idx="186">
                  <c:v>8.7399556412890416</c:v>
                </c:pt>
                <c:pt idx="187">
                  <c:v>8.7466909250275826</c:v>
                </c:pt>
                <c:pt idx="188">
                  <c:v>8.7533242724885323</c:v>
                </c:pt>
                <c:pt idx="189">
                  <c:v>8.7598572264435202</c:v>
                </c:pt>
                <c:pt idx="190">
                  <c:v>8.7662913063148444</c:v>
                </c:pt>
                <c:pt idx="191">
                  <c:v>8.772628008528855</c:v>
                </c:pt>
                <c:pt idx="192">
                  <c:v>8.7819536965243934</c:v>
                </c:pt>
                <c:pt idx="193">
                  <c:v>8.7880533536756946</c:v>
                </c:pt>
                <c:pt idx="194">
                  <c:v>8.7940606945462356</c:v>
                </c:pt>
                <c:pt idx="195">
                  <c:v>8.7999771163122027</c:v>
                </c:pt>
                <c:pt idx="196">
                  <c:v>8.8058039950039788</c:v>
                </c:pt>
                <c:pt idx="197">
                  <c:v>8.8115426858261898</c:v>
                </c:pt>
                <c:pt idx="198">
                  <c:v>8.817194523472887</c:v>
                </c:pt>
                <c:pt idx="199">
                  <c:v>8.8255123002461122</c:v>
                </c:pt>
                <c:pt idx="200">
                  <c:v>8.8309527124282479</c:v>
                </c:pt>
                <c:pt idx="201">
                  <c:v>8.8363107857828087</c:v>
                </c:pt>
                <c:pt idx="202">
                  <c:v>8.8415877664805453</c:v>
                </c:pt>
                <c:pt idx="203">
                  <c:v>8.8467848818318267</c:v>
                </c:pt>
                <c:pt idx="204">
                  <c:v>8.8519033405720844</c:v>
                </c:pt>
                <c:pt idx="205">
                  <c:v>8.8569443331429536</c:v>
                </c:pt>
                <c:pt idx="206">
                  <c:v>8.8619090319691196</c:v>
                </c:pt>
                <c:pt idx="207">
                  <c:v>8.8692155505147241</c:v>
                </c:pt>
                <c:pt idx="208">
                  <c:v>8.8739945285503534</c:v>
                </c:pt>
                <c:pt idx="209">
                  <c:v>8.8787011783440626</c:v>
                </c:pt>
                <c:pt idx="210">
                  <c:v>8.8833365945597169</c:v>
                </c:pt>
                <c:pt idx="211">
                  <c:v>8.8879018552938103</c:v>
                </c:pt>
                <c:pt idx="212">
                  <c:v>8.8923980223262085</c:v>
                </c:pt>
                <c:pt idx="213">
                  <c:v>8.8968261413670877</c:v>
                </c:pt>
                <c:pt idx="214">
                  <c:v>8.9033429785463767</c:v>
                </c:pt>
                <c:pt idx="215">
                  <c:v>8.9076054493178134</c:v>
                </c:pt>
                <c:pt idx="216">
                  <c:v>8.9118034090128564</c:v>
                </c:pt>
                <c:pt idx="217">
                  <c:v>8.9159378339851738</c:v>
                </c:pt>
                <c:pt idx="218">
                  <c:v>8.9200096858116495</c:v>
                </c:pt>
                <c:pt idx="219">
                  <c:v>8.9240199115160177</c:v>
                </c:pt>
                <c:pt idx="220">
                  <c:v>8.9279694437891237</c:v>
                </c:pt>
                <c:pt idx="221">
                  <c:v>8.9318592012058513</c:v>
                </c:pt>
                <c:pt idx="222">
                  <c:v>8.9375837346968705</c:v>
                </c:pt>
                <c:pt idx="223">
                  <c:v>8.9413279830207557</c:v>
                </c:pt>
                <c:pt idx="224">
                  <c:v>8.9450155633925039</c:v>
                </c:pt>
                <c:pt idx="225">
                  <c:v>8.9486473334627092</c:v>
                </c:pt>
                <c:pt idx="226">
                  <c:v>8.9522241379017107</c:v>
                </c:pt>
                <c:pt idx="227">
                  <c:v>8.9557468085960412</c:v>
                </c:pt>
                <c:pt idx="228">
                  <c:v>8.9592161648419086</c:v>
                </c:pt>
                <c:pt idx="229">
                  <c:v>8.9643219963614644</c:v>
                </c:pt>
                <c:pt idx="230">
                  <c:v>8.9676615699946911</c:v>
                </c:pt>
                <c:pt idx="231">
                  <c:v>8.9709506002925306</c:v>
                </c:pt>
              </c:numCache>
            </c:numRef>
          </c:xVal>
          <c:yVal>
            <c:numRef>
              <c:f>'From speed-time curves'!$L$2:$L$275</c:f>
              <c:numCache>
                <c:formatCode>0.00</c:formatCode>
                <c:ptCount val="274"/>
                <c:pt idx="0">
                  <c:v>7.0037143191067495</c:v>
                </c:pt>
                <c:pt idx="1">
                  <c:v>6.8977678417220822</c:v>
                </c:pt>
                <c:pt idx="2">
                  <c:v>6.7935272768937391</c:v>
                </c:pt>
                <c:pt idx="3">
                  <c:v>6.6909637286402317</c:v>
                </c:pt>
                <c:pt idx="4">
                  <c:v>6.5402009034766744</c:v>
                </c:pt>
                <c:pt idx="5">
                  <c:v>6.4417069269292142</c:v>
                </c:pt>
                <c:pt idx="6">
                  <c:v>6.3447929328153823</c:v>
                </c:pt>
                <c:pt idx="7">
                  <c:v>6.2494323257634665</c:v>
                </c:pt>
                <c:pt idx="8">
                  <c:v>6.1555989935078088</c:v>
                </c:pt>
                <c:pt idx="9">
                  <c:v>6.0632672971561004</c:v>
                </c:pt>
                <c:pt idx="10">
                  <c:v>5.9724120616766871</c:v>
                </c:pt>
                <c:pt idx="11">
                  <c:v>5.8830085666004122</c:v>
                </c:pt>
                <c:pt idx="12">
                  <c:v>5.7515723553073217</c:v>
                </c:pt>
                <c:pt idx="13">
                  <c:v>5.6656929607894089</c:v>
                </c:pt>
                <c:pt idx="14">
                  <c:v>5.581182235315949</c:v>
                </c:pt>
                <c:pt idx="15">
                  <c:v>5.4980173943711765</c:v>
                </c:pt>
                <c:pt idx="16">
                  <c:v>5.4161760604637204</c:v>
                </c:pt>
                <c:pt idx="17">
                  <c:v>5.3356362550982777</c:v>
                </c:pt>
                <c:pt idx="18">
                  <c:v>5.2563763909249079</c:v>
                </c:pt>
                <c:pt idx="19">
                  <c:v>5.1398402039113487</c:v>
                </c:pt>
                <c:pt idx="20">
                  <c:v>5.0636882461330739</c:v>
                </c:pt>
                <c:pt idx="21">
                  <c:v>4.9887436447622333</c:v>
                </c:pt>
                <c:pt idx="22">
                  <c:v>4.914986479997248</c:v>
                </c:pt>
                <c:pt idx="23">
                  <c:v>4.8423971829883685</c:v>
                </c:pt>
                <c:pt idx="24">
                  <c:v>4.7709565290399656</c:v>
                </c:pt>
                <c:pt idx="25">
                  <c:v>4.7006456309603601</c:v>
                </c:pt>
                <c:pt idx="26">
                  <c:v>4.6314459325555992</c:v>
                </c:pt>
                <c:pt idx="27">
                  <c:v>4.5296900900279402</c:v>
                </c:pt>
                <c:pt idx="28">
                  <c:v>4.4631893225637409</c:v>
                </c:pt>
                <c:pt idx="29">
                  <c:v>4.3977373240252104</c:v>
                </c:pt>
                <c:pt idx="30">
                  <c:v>4.3333169508816392</c:v>
                </c:pt>
                <c:pt idx="31">
                  <c:v>4.2699113572379979</c:v>
                </c:pt>
                <c:pt idx="32">
                  <c:v>4.2075039891835528</c:v>
                </c:pt>
                <c:pt idx="33">
                  <c:v>4.1460785792604788</c:v>
                </c:pt>
                <c:pt idx="34">
                  <c:v>4.0557467411201396</c:v>
                </c:pt>
                <c:pt idx="35">
                  <c:v>3.9967068876983465</c:v>
                </c:pt>
                <c:pt idx="36">
                  <c:v>3.9385942349782539</c:v>
                </c:pt>
                <c:pt idx="37">
                  <c:v>3.8813937391653401</c:v>
                </c:pt>
                <c:pt idx="38">
                  <c:v>3.8250906145162356</c:v>
                </c:pt>
                <c:pt idx="39">
                  <c:v>3.769670328520935</c:v>
                </c:pt>
                <c:pt idx="40">
                  <c:v>3.7151185971853242</c:v>
                </c:pt>
                <c:pt idx="41">
                  <c:v>3.6614213804116895</c:v>
                </c:pt>
                <c:pt idx="42">
                  <c:v>3.5824476453300647</c:v>
                </c:pt>
                <c:pt idx="43">
                  <c:v>3.530826849536381</c:v>
                </c:pt>
                <c:pt idx="44">
                  <c:v>3.4800132841721654</c:v>
                </c:pt>
                <c:pt idx="45">
                  <c:v>3.429993952021702</c:v>
                </c:pt>
                <c:pt idx="46">
                  <c:v>3.3807560760107789</c:v>
                </c:pt>
                <c:pt idx="47">
                  <c:v>3.332287095170992</c:v>
                </c:pt>
                <c:pt idx="48">
                  <c:v>3.2845746606862658</c:v>
                </c:pt>
                <c:pt idx="49">
                  <c:v>3.2143980319664265</c:v>
                </c:pt>
                <c:pt idx="50">
                  <c:v>3.1685242948118661</c:v>
                </c:pt>
                <c:pt idx="51">
                  <c:v>3.1233654986410104</c:v>
                </c:pt>
                <c:pt idx="52">
                  <c:v>3.078910202510821</c:v>
                </c:pt>
                <c:pt idx="53">
                  <c:v>3.0351471572745958</c:v>
                </c:pt>
                <c:pt idx="54">
                  <c:v>2.9920653021191965</c:v>
                </c:pt>
                <c:pt idx="55">
                  <c:v>2.9496537611715135</c:v>
                </c:pt>
                <c:pt idx="56">
                  <c:v>2.9079018401726016</c:v>
                </c:pt>
                <c:pt idx="57">
                  <c:v>2.8464877905183661</c:v>
                </c:pt>
                <c:pt idx="58">
                  <c:v>2.8063392946125694</c:v>
                </c:pt>
                <c:pt idx="59">
                  <c:v>2.7668143724787044</c:v>
                </c:pt>
                <c:pt idx="60">
                  <c:v>2.7279031077038116</c:v>
                </c:pt>
                <c:pt idx="61">
                  <c:v>2.6895957483407704</c:v>
                </c:pt>
                <c:pt idx="62">
                  <c:v>2.6518827039870549</c:v>
                </c:pt>
                <c:pt idx="63">
                  <c:v>2.614754542920692</c:v>
                </c:pt>
                <c:pt idx="64">
                  <c:v>2.5601387085067349</c:v>
                </c:pt>
                <c:pt idx="65">
                  <c:v>2.5244325080252161</c:v>
                </c:pt>
                <c:pt idx="66">
                  <c:v>2.4892793893617924</c:v>
                </c:pt>
                <c:pt idx="67">
                  <c:v>2.4546706008857697</c:v>
                </c:pt>
                <c:pt idx="68">
                  <c:v>2.4205975348624582</c:v>
                </c:pt>
                <c:pt idx="69">
                  <c:v>2.3870517249316001</c:v>
                </c:pt>
                <c:pt idx="70">
                  <c:v>2.3540248436342979</c:v>
                </c:pt>
                <c:pt idx="71">
                  <c:v>2.3215086999873731</c:v>
                </c:pt>
                <c:pt idx="72">
                  <c:v>2.2736745292636416</c:v>
                </c:pt>
                <c:pt idx="73">
                  <c:v>2.2424002684673239</c:v>
                </c:pt>
                <c:pt idx="74">
                  <c:v>2.2116091176841004</c:v>
                </c:pt>
                <c:pt idx="75">
                  <c:v>2.1812934712760792</c:v>
                </c:pt>
                <c:pt idx="76">
                  <c:v>2.1514458475438665</c:v>
                </c:pt>
                <c:pt idx="77">
                  <c:v>2.1220588865855476</c:v>
                </c:pt>
                <c:pt idx="78">
                  <c:v>2.0931253481960468</c:v>
                </c:pt>
                <c:pt idx="79">
                  <c:v>2.0505596589753861</c:v>
                </c:pt>
                <c:pt idx="80">
                  <c:v>2.0227287681273802</c:v>
                </c:pt>
                <c:pt idx="81">
                  <c:v>1.9953268723325219</c:v>
                </c:pt>
                <c:pt idx="82">
                  <c:v>1.968347245066465</c:v>
                </c:pt>
                <c:pt idx="83">
                  <c:v>1.9417832686327976</c:v>
                </c:pt>
                <c:pt idx="84">
                  <c:v>1.9156284323049593</c:v>
                </c:pt>
                <c:pt idx="85">
                  <c:v>1.8898763305026143</c:v>
                </c:pt>
                <c:pt idx="86">
                  <c:v>1.8645206610017797</c:v>
                </c:pt>
                <c:pt idx="87">
                  <c:v>1.827216930805954</c:v>
                </c:pt>
                <c:pt idx="88">
                  <c:v>1.8028254323399235</c:v>
                </c:pt>
                <c:pt idx="89">
                  <c:v>1.7788090972489194</c:v>
                </c:pt>
                <c:pt idx="90">
                  <c:v>1.7551620671332975</c:v>
                </c:pt>
                <c:pt idx="91">
                  <c:v>1.7318785776784142</c:v>
                </c:pt>
                <c:pt idx="92">
                  <c:v>1.7089529570678608</c:v>
                </c:pt>
                <c:pt idx="93">
                  <c:v>1.6863796244256049</c:v>
                </c:pt>
                <c:pt idx="94">
                  <c:v>1.6531681769008013</c:v>
                </c:pt>
                <c:pt idx="95">
                  <c:v>1.6314517309161707</c:v>
                </c:pt>
                <c:pt idx="96">
                  <c:v>1.6100687341553845</c:v>
                </c:pt>
                <c:pt idx="97">
                  <c:v>1.5890139964417229</c:v>
                </c:pt>
                <c:pt idx="98">
                  <c:v>1.5682824104618573</c:v>
                </c:pt>
                <c:pt idx="99">
                  <c:v>1.5478689503822096</c:v>
                </c:pt>
                <c:pt idx="100">
                  <c:v>1.5277686704901481</c:v>
                </c:pt>
                <c:pt idx="101">
                  <c:v>1.5079767038595235</c:v>
                </c:pt>
                <c:pt idx="102">
                  <c:v>1.4788563852238539</c:v>
                </c:pt>
                <c:pt idx="103">
                  <c:v>1.4598144142181988</c:v>
                </c:pt>
                <c:pt idx="104">
                  <c:v>1.441064323963857</c:v>
                </c:pt>
                <c:pt idx="105">
                  <c:v>1.4226015861885715</c:v>
                </c:pt>
                <c:pt idx="106">
                  <c:v>1.4044217444810669</c:v>
                </c:pt>
                <c:pt idx="107">
                  <c:v>1.3865204131035098</c:v>
                </c:pt>
                <c:pt idx="108">
                  <c:v>1.3688932758249457</c:v>
                </c:pt>
                <c:pt idx="109">
                  <c:v>1.3429574100418979</c:v>
                </c:pt>
                <c:pt idx="110">
                  <c:v>1.3259973203529827</c:v>
                </c:pt>
                <c:pt idx="111">
                  <c:v>1.3092968489570278</c:v>
                </c:pt>
                <c:pt idx="112">
                  <c:v>1.2928519785100347</c:v>
                </c:pt>
                <c:pt idx="113">
                  <c:v>1.2766587551159456</c:v>
                </c:pt>
                <c:pt idx="114">
                  <c:v>1.2607132872868676</c:v>
                </c:pt>
                <c:pt idx="115">
                  <c:v>1.2450117449214249</c:v>
                </c:pt>
                <c:pt idx="116">
                  <c:v>1.2295503583008933</c:v>
                </c:pt>
                <c:pt idx="117">
                  <c:v>1.2068004700635837</c:v>
                </c:pt>
                <c:pt idx="118">
                  <c:v>1.1919233676922942</c:v>
                </c:pt>
                <c:pt idx="119">
                  <c:v>1.1772736884756716</c:v>
                </c:pt>
                <c:pt idx="120">
                  <c:v>1.1628479224539534</c:v>
                </c:pt>
                <c:pt idx="121">
                  <c:v>1.1486426148317699</c:v>
                </c:pt>
                <c:pt idx="122">
                  <c:v>1.1346543650818954</c:v>
                </c:pt>
                <c:pt idx="123">
                  <c:v>1.1208798260644099</c:v>
                </c:pt>
                <c:pt idx="124">
                  <c:v>1.1006115323354797</c:v>
                </c:pt>
                <c:pt idx="125">
                  <c:v>1.0873569689943388</c:v>
                </c:pt>
                <c:pt idx="126">
                  <c:v>1.0743048094551921</c:v>
                </c:pt>
                <c:pt idx="127">
                  <c:v>1.0614519363194261</c:v>
                </c:pt>
                <c:pt idx="128">
                  <c:v>1.0487952809939292</c:v>
                </c:pt>
                <c:pt idx="129">
                  <c:v>1.0363318229036314</c:v>
                </c:pt>
                <c:pt idx="130">
                  <c:v>1.0240585887174225</c:v>
                </c:pt>
                <c:pt idx="131">
                  <c:v>1.0119726515872178</c:v>
                </c:pt>
                <c:pt idx="132">
                  <c:v>0.99418863776142197</c:v>
                </c:pt>
                <c:pt idx="133">
                  <c:v>0.98255843663996889</c:v>
                </c:pt>
                <c:pt idx="134">
                  <c:v>0.97110564397373478</c:v>
                </c:pt>
                <c:pt idx="135">
                  <c:v>0.95982753301187751</c:v>
                </c:pt>
                <c:pt idx="136">
                  <c:v>0.94872141952569045</c:v>
                </c:pt>
                <c:pt idx="137">
                  <c:v>0.93778466112738257</c:v>
                </c:pt>
                <c:pt idx="138">
                  <c:v>0.92701465660030113</c:v>
                </c:pt>
                <c:pt idx="139">
                  <c:v>0.9111667226961947</c:v>
                </c:pt>
                <c:pt idx="140">
                  <c:v>0.90080248679741382</c:v>
                </c:pt>
                <c:pt idx="141">
                  <c:v>0.89059621532557354</c:v>
                </c:pt>
                <c:pt idx="142">
                  <c:v>0.88054548434214952</c:v>
                </c:pt>
                <c:pt idx="143">
                  <c:v>0.87064790759144184</c:v>
                </c:pt>
                <c:pt idx="144">
                  <c:v>0.86090113590029937</c:v>
                </c:pt>
                <c:pt idx="145">
                  <c:v>0.85130285658782656</c:v>
                </c:pt>
                <c:pt idx="146">
                  <c:v>0.84185079288489961</c:v>
                </c:pt>
                <c:pt idx="147">
                  <c:v>0.82794195799939341</c:v>
                </c:pt>
                <c:pt idx="148">
                  <c:v>0.81884570300093051</c:v>
                </c:pt>
                <c:pt idx="149">
                  <c:v>0.8098879695685065</c:v>
                </c:pt>
                <c:pt idx="150">
                  <c:v>0.80106663560675073</c:v>
                </c:pt>
                <c:pt idx="151">
                  <c:v>0.79237961190705997</c:v>
                </c:pt>
                <c:pt idx="152">
                  <c:v>0.78382484162674737</c:v>
                </c:pt>
                <c:pt idx="153">
                  <c:v>0.77540029977677427</c:v>
                </c:pt>
                <c:pt idx="154">
                  <c:v>0.76300331267296218</c:v>
                </c:pt>
                <c:pt idx="155">
                  <c:v>0.75489568708732735</c:v>
                </c:pt>
                <c:pt idx="156">
                  <c:v>0.74691144611793303</c:v>
                </c:pt>
                <c:pt idx="157">
                  <c:v>0.73904870200031014</c:v>
                </c:pt>
                <c:pt idx="158">
                  <c:v>0.73130559615287738</c:v>
                </c:pt>
                <c:pt idx="159">
                  <c:v>0.72368029871687967</c:v>
                </c:pt>
                <c:pt idx="160">
                  <c:v>0.7161710081038366</c:v>
                </c:pt>
                <c:pt idx="161">
                  <c:v>0.70877595055038134</c:v>
                </c:pt>
                <c:pt idx="162">
                  <c:v>0.69789373839160695</c:v>
                </c:pt>
                <c:pt idx="163">
                  <c:v>0.69077668194254727</c:v>
                </c:pt>
                <c:pt idx="164">
                  <c:v>0.68376786324579775</c:v>
                </c:pt>
                <c:pt idx="165">
                  <c:v>0.67686562843376485</c:v>
                </c:pt>
                <c:pt idx="166">
                  <c:v>0.67006834914198188</c:v>
                </c:pt>
                <c:pt idx="167">
                  <c:v>0.66337442210893616</c:v>
                </c:pt>
                <c:pt idx="168">
                  <c:v>0.65678226878237944</c:v>
                </c:pt>
                <c:pt idx="169">
                  <c:v>0.64708147117005799</c:v>
                </c:pt>
                <c:pt idx="170">
                  <c:v>0.64073700462018146</c:v>
                </c:pt>
                <c:pt idx="171">
                  <c:v>0.63448897589371367</c:v>
                </c:pt>
                <c:pt idx="172">
                  <c:v>0.62833591292650637</c:v>
                </c:pt>
                <c:pt idx="173">
                  <c:v>0.62227636630941108</c:v>
                </c:pt>
                <c:pt idx="174">
                  <c:v>0.61630890893411161</c:v>
                </c:pt>
                <c:pt idx="175">
                  <c:v>0.61043213564465992</c:v>
                </c:pt>
                <c:pt idx="176">
                  <c:v>0.60464466289461405</c:v>
                </c:pt>
                <c:pt idx="177">
                  <c:v>0.59612791804072218</c:v>
                </c:pt>
                <c:pt idx="178">
                  <c:v>0.59055778240642065</c:v>
                </c:pt>
                <c:pt idx="179">
                  <c:v>0.58507227025188802</c:v>
                </c:pt>
                <c:pt idx="180">
                  <c:v>0.57967009117605472</c:v>
                </c:pt>
                <c:pt idx="181">
                  <c:v>0.57434997459761661</c:v>
                </c:pt>
                <c:pt idx="182">
                  <c:v>0.56911066944635846</c:v>
                </c:pt>
                <c:pt idx="183">
                  <c:v>0.56395094385941114</c:v>
                </c:pt>
                <c:pt idx="184">
                  <c:v>0.55635791892209263</c:v>
                </c:pt>
                <c:pt idx="185">
                  <c:v>0.55139187620993824</c:v>
                </c:pt>
                <c:pt idx="186">
                  <c:v>0.54650124852747173</c:v>
                </c:pt>
                <c:pt idx="187">
                  <c:v>0.54168488681423999</c:v>
                </c:pt>
                <c:pt idx="188">
                  <c:v>0.53694165963111939</c:v>
                </c:pt>
                <c:pt idx="189">
                  <c:v>0.53227045288669173</c:v>
                </c:pt>
                <c:pt idx="190">
                  <c:v>0.52767016956797341</c:v>
                </c:pt>
                <c:pt idx="191">
                  <c:v>0.52313972947541687</c:v>
                </c:pt>
                <c:pt idx="192">
                  <c:v>0.51647270312091309</c:v>
                </c:pt>
                <c:pt idx="193">
                  <c:v>0.51211225321688825</c:v>
                </c:pt>
                <c:pt idx="194">
                  <c:v>0.5078179945184228</c:v>
                </c:pt>
                <c:pt idx="195">
                  <c:v>0.50358891931827898</c:v>
                </c:pt>
                <c:pt idx="196">
                  <c:v>0.49942403533853319</c:v>
                </c:pt>
                <c:pt idx="197">
                  <c:v>0.49532236549170977</c:v>
                </c:pt>
                <c:pt idx="198">
                  <c:v>0.49128294764569369</c:v>
                </c:pt>
                <c:pt idx="199">
                  <c:v>0.48533847489287185</c:v>
                </c:pt>
                <c:pt idx="200">
                  <c:v>0.48145057378749445</c:v>
                </c:pt>
                <c:pt idx="201">
                  <c:v>0.47762167168630076</c:v>
                </c:pt>
                <c:pt idx="202">
                  <c:v>0.47385087094523032</c:v>
                </c:pt>
                <c:pt idx="203">
                  <c:v>0.47013728764736828</c:v>
                </c:pt>
                <c:pt idx="204">
                  <c:v>0.46648005139093812</c:v>
                </c:pt>
                <c:pt idx="205">
                  <c:v>0.46287830508062733</c:v>
                </c:pt>
                <c:pt idx="206">
                  <c:v>0.45933120472219707</c:v>
                </c:pt>
                <c:pt idx="207">
                  <c:v>0.45411120080130984</c:v>
                </c:pt>
                <c:pt idx="208">
                  <c:v>0.45069710700796695</c:v>
                </c:pt>
                <c:pt idx="209">
                  <c:v>0.44733480546742527</c:v>
                </c:pt>
                <c:pt idx="210">
                  <c:v>0.44402350868391238</c:v>
                </c:pt>
                <c:pt idx="211">
                  <c:v>0.44076244118940738</c:v>
                </c:pt>
                <c:pt idx="212">
                  <c:v>0.4375508393583219</c:v>
                </c:pt>
                <c:pt idx="213">
                  <c:v>0.43438795122508428</c:v>
                </c:pt>
                <c:pt idx="214">
                  <c:v>0.42973334049314466</c:v>
                </c:pt>
                <c:pt idx="215">
                  <c:v>0.42668902166138023</c:v>
                </c:pt>
                <c:pt idx="216">
                  <c:v>0.423690873903462</c:v>
                </c:pt>
                <c:pt idx="217">
                  <c:v>0.42073819554202729</c:v>
                </c:pt>
                <c:pt idx="218">
                  <c:v>0.41783029560628909</c:v>
                </c:pt>
                <c:pt idx="219">
                  <c:v>0.41496649366738481</c:v>
                </c:pt>
                <c:pt idx="220">
                  <c:v>0.41214611967629405</c:v>
                </c:pt>
                <c:pt idx="221">
                  <c:v>0.4093685138042879</c:v>
                </c:pt>
                <c:pt idx="222">
                  <c:v>0.40528087657109046</c:v>
                </c:pt>
                <c:pt idx="223">
                  <c:v>0.40260736990612928</c:v>
                </c:pt>
                <c:pt idx="224">
                  <c:v>0.39997440019887393</c:v>
                </c:pt>
                <c:pt idx="225">
                  <c:v>0.3973813517032429</c:v>
                </c:pt>
                <c:pt idx="226">
                  <c:v>0.39482761805933808</c:v>
                </c:pt>
                <c:pt idx="227">
                  <c:v>0.3923126021493733</c:v>
                </c:pt>
                <c:pt idx="228">
                  <c:v>0.38983571595584332</c:v>
                </c:pt>
                <c:pt idx="229">
                  <c:v>0.38619061561331564</c:v>
                </c:pt>
                <c:pt idx="230">
                  <c:v>0.38380653960085132</c:v>
                </c:pt>
                <c:pt idx="231">
                  <c:v>0.38145860491191769</c:v>
                </c:pt>
              </c:numCache>
            </c:numRef>
          </c:yVal>
          <c:smooth val="1"/>
          <c:extLst>
            <c:ext xmlns:c16="http://schemas.microsoft.com/office/drawing/2014/chart" uri="{C3380CC4-5D6E-409C-BE32-E72D297353CC}">
              <c16:uniqueId val="{00000000-8CCD-5D47-B0CA-B3AAEF9015A6}"/>
            </c:ext>
          </c:extLst>
        </c:ser>
        <c:dLbls>
          <c:showLegendKey val="0"/>
          <c:showVal val="0"/>
          <c:showCatName val="0"/>
          <c:showSerName val="0"/>
          <c:showPercent val="0"/>
          <c:showBubbleSize val="0"/>
        </c:dLbls>
        <c:axId val="2118986000"/>
        <c:axId val="-2139584176"/>
      </c:scatterChart>
      <c:scatterChart>
        <c:scatterStyle val="smoothMarker"/>
        <c:varyColors val="0"/>
        <c:ser>
          <c:idx val="0"/>
          <c:order val="0"/>
          <c:tx>
            <c:v>Power-Velocity</c:v>
          </c:tx>
          <c:spPr>
            <a:ln>
              <a:solidFill>
                <a:schemeClr val="accent3"/>
              </a:solidFill>
            </a:ln>
          </c:spPr>
          <c:marker>
            <c:symbol val="none"/>
          </c:marker>
          <c:xVal>
            <c:numRef>
              <c:f>'From speed-time curves'!$D$2:$D$275</c:f>
              <c:numCache>
                <c:formatCode>0.00</c:formatCode>
                <c:ptCount val="274"/>
                <c:pt idx="0">
                  <c:v>0</c:v>
                </c:pt>
                <c:pt idx="1">
                  <c:v>0.13901160333890811</c:v>
                </c:pt>
                <c:pt idx="2">
                  <c:v>0.27591931233027989</c:v>
                </c:pt>
                <c:pt idx="3">
                  <c:v>0.41075496871480127</c:v>
                </c:pt>
                <c:pt idx="4">
                  <c:v>0.60919182429807039</c:v>
                </c:pt>
                <c:pt idx="5">
                  <c:v>0.73898351214128588</c:v>
                </c:pt>
                <c:pt idx="6">
                  <c:v>0.86681084598921221</c:v>
                </c:pt>
                <c:pt idx="7">
                  <c:v>0.9927035556857462</c:v>
                </c:pt>
                <c:pt idx="8">
                  <c:v>1.1166909211234943</c:v>
                </c:pt>
                <c:pt idx="9">
                  <c:v>1.2388017790536332</c:v>
                </c:pt>
                <c:pt idx="10">
                  <c:v>1.3590645297927086</c:v>
                </c:pt>
                <c:pt idx="11">
                  <c:v>1.4775071438279284</c:v>
                </c:pt>
                <c:pt idx="12">
                  <c:v>1.6518184538065395</c:v>
                </c:pt>
                <c:pt idx="13">
                  <c:v>1.7658303346428195</c:v>
                </c:pt>
                <c:pt idx="14">
                  <c:v>1.8781166836106669</c:v>
                </c:pt>
                <c:pt idx="15">
                  <c:v>1.9887036160605784</c:v>
                </c:pt>
                <c:pt idx="16">
                  <c:v>2.0976168520959146</c:v>
                </c:pt>
                <c:pt idx="17">
                  <c:v>2.2048817225548345</c:v>
                </c:pt>
                <c:pt idx="18">
                  <c:v>2.3105231749016877</c:v>
                </c:pt>
                <c:pt idx="19">
                  <c:v>2.4659950892681453</c:v>
                </c:pt>
                <c:pt idx="20">
                  <c:v>2.5676846777194746</c:v>
                </c:pt>
                <c:pt idx="21">
                  <c:v>2.667835228096231</c:v>
                </c:pt>
                <c:pt idx="22">
                  <c:v>2.7664700332274155</c:v>
                </c:pt>
                <c:pt idx="23">
                  <c:v>2.8636120334128163</c:v>
                </c:pt>
                <c:pt idx="24">
                  <c:v>2.9592838217584179</c:v>
                </c:pt>
                <c:pt idx="25">
                  <c:v>3.0535076494310669</c:v>
                </c:pt>
                <c:pt idx="26">
                  <c:v>3.1463054308336038</c:v>
                </c:pt>
                <c:pt idx="27">
                  <c:v>3.2828753889618083</c:v>
                </c:pt>
                <c:pt idx="28">
                  <c:v>3.3722017659699284</c:v>
                </c:pt>
                <c:pt idx="29">
                  <c:v>3.4601762179936641</c:v>
                </c:pt>
                <c:pt idx="30">
                  <c:v>3.5468192059676764</c:v>
                </c:pt>
                <c:pt idx="31">
                  <c:v>3.6321508811571888</c:v>
                </c:pt>
                <c:pt idx="32">
                  <c:v>3.7161910898447346</c:v>
                </c:pt>
                <c:pt idx="33">
                  <c:v>3.7989593779459638</c:v>
                </c:pt>
                <c:pt idx="34">
                  <c:v>3.9207689887953365</c:v>
                </c:pt>
                <c:pt idx="35">
                  <c:v>4.000441058488212</c:v>
                </c:pt>
                <c:pt idx="36">
                  <c:v>4.0789073179245534</c:v>
                </c:pt>
                <c:pt idx="37">
                  <c:v>4.1561860166412492</c:v>
                </c:pt>
                <c:pt idx="38">
                  <c:v>4.2322951279745196</c:v>
                </c:pt>
                <c:pt idx="39">
                  <c:v>4.3072523532401235</c:v>
                </c:pt>
                <c:pt idx="40">
                  <c:v>4.3810751258502982</c:v>
                </c:pt>
                <c:pt idx="41">
                  <c:v>4.453780615368391</c:v>
                </c:pt>
                <c:pt idx="42">
                  <c:v>4.5607808637483052</c:v>
                </c:pt>
                <c:pt idx="43">
                  <c:v>4.6307665667370568</c:v>
                </c:pt>
                <c:pt idx="44">
                  <c:v>4.6996930594053037</c:v>
                </c:pt>
                <c:pt idx="45">
                  <c:v>4.7675763725486986</c:v>
                </c:pt>
                <c:pt idx="46">
                  <c:v>4.8344322943421343</c:v>
                </c:pt>
                <c:pt idx="47">
                  <c:v>4.9002763740117308</c:v>
                </c:pt>
                <c:pt idx="48">
                  <c:v>4.9651239254512518</c:v>
                </c:pt>
                <c:pt idx="49">
                  <c:v>5.0605596918129008</c:v>
                </c:pt>
                <c:pt idx="50">
                  <c:v>5.1229814085866359</c:v>
                </c:pt>
                <c:pt idx="51">
                  <c:v>5.184458393453613</c:v>
                </c:pt>
                <c:pt idx="52">
                  <c:v>5.2450049446167952</c:v>
                </c:pt>
                <c:pt idx="53">
                  <c:v>5.3046351438806001</c:v>
                </c:pt>
                <c:pt idx="54">
                  <c:v>5.3633628599260241</c:v>
                </c:pt>
                <c:pt idx="55">
                  <c:v>5.421201751536195</c:v>
                </c:pt>
                <c:pt idx="56">
                  <c:v>5.4781652707730988</c:v>
                </c:pt>
                <c:pt idx="57">
                  <c:v>5.5619981525450584</c:v>
                </c:pt>
                <c:pt idx="58">
                  <c:v>5.6168307651157487</c:v>
                </c:pt>
                <c:pt idx="59">
                  <c:v>5.6708335043458185</c:v>
                </c:pt>
                <c:pt idx="60">
                  <c:v>5.7240189300920585</c:v>
                </c:pt>
                <c:pt idx="61">
                  <c:v>5.776399412122009</c:v>
                </c:pt>
                <c:pt idx="62">
                  <c:v>5.8279871329908985</c:v>
                </c:pt>
                <c:pt idx="63">
                  <c:v>5.8787940908750365</c:v>
                </c:pt>
                <c:pt idx="64">
                  <c:v>5.9535663969149759</c:v>
                </c:pt>
                <c:pt idx="65">
                  <c:v>6.0024727544377638</c:v>
                </c:pt>
                <c:pt idx="66">
                  <c:v>6.050638930517569</c:v>
                </c:pt>
                <c:pt idx="67">
                  <c:v>6.0980761275541679</c:v>
                </c:pt>
                <c:pt idx="68">
                  <c:v>6.1447953784027431</c:v>
                </c:pt>
                <c:pt idx="69">
                  <c:v>6.1908075489398868</c:v>
                </c:pt>
                <c:pt idx="70">
                  <c:v>6.2361233405907672</c:v>
                </c:pt>
                <c:pt idx="71">
                  <c:v>6.2807532928180425</c:v>
                </c:pt>
                <c:pt idx="72">
                  <c:v>6.3464349353618799</c:v>
                </c:pt>
                <c:pt idx="73">
                  <c:v>6.389395358318704</c:v>
                </c:pt>
                <c:pt idx="74">
                  <c:v>6.4317055895731414</c:v>
                </c:pt>
                <c:pt idx="75">
                  <c:v>6.4733754695601942</c:v>
                </c:pt>
                <c:pt idx="76">
                  <c:v>6.5144146897831581</c:v>
                </c:pt>
                <c:pt idx="77">
                  <c:v>6.5548327950676537</c:v>
                </c:pt>
                <c:pt idx="78">
                  <c:v>6.5946391857815412</c:v>
                </c:pt>
                <c:pt idx="79">
                  <c:v>6.6532220207466208</c:v>
                </c:pt>
                <c:pt idx="80">
                  <c:v>6.6915393232779925</c:v>
                </c:pt>
                <c:pt idx="81">
                  <c:v>6.7292767061891876</c:v>
                </c:pt>
                <c:pt idx="82">
                  <c:v>6.7664429463706339</c:v>
                </c:pt>
                <c:pt idx="83">
                  <c:v>6.8030466878774476</c:v>
                </c:pt>
                <c:pt idx="84">
                  <c:v>6.8390964439398418</c:v>
                </c:pt>
                <c:pt idx="85">
                  <c:v>6.8746005989431316</c:v>
                </c:pt>
                <c:pt idx="86">
                  <c:v>6.9095674103777478</c:v>
                </c:pt>
                <c:pt idx="87">
                  <c:v>6.961027864510668</c:v>
                </c:pt>
                <c:pt idx="88">
                  <c:v>6.9946866280476021</c:v>
                </c:pt>
                <c:pt idx="89">
                  <c:v>7.0278359774014811</c:v>
                </c:pt>
                <c:pt idx="90">
                  <c:v>7.0604836223864069</c:v>
                </c:pt>
                <c:pt idx="91">
                  <c:v>7.0926371561310173</c:v>
                </c:pt>
                <c:pt idx="92">
                  <c:v>7.1243040568444727</c:v>
                </c:pt>
                <c:pt idx="93">
                  <c:v>7.155491689555725</c:v>
                </c:pt>
                <c:pt idx="94">
                  <c:v>7.2013903482210431</c:v>
                </c:pt>
                <c:pt idx="95">
                  <c:v>7.2314113055699227</c:v>
                </c:pt>
                <c:pt idx="96">
                  <c:v>7.2609779057215835</c:v>
                </c:pt>
                <c:pt idx="97">
                  <c:v>7.2900970252209767</c:v>
                </c:pt>
                <c:pt idx="98">
                  <c:v>7.318775436538834</c:v>
                </c:pt>
                <c:pt idx="99">
                  <c:v>7.3470198096467945</c:v>
                </c:pt>
                <c:pt idx="100">
                  <c:v>7.3748367135687012</c:v>
                </c:pt>
                <c:pt idx="101">
                  <c:v>7.4022326179084024</c:v>
                </c:pt>
                <c:pt idx="102">
                  <c:v>7.442551011861462</c:v>
                </c:pt>
                <c:pt idx="103">
                  <c:v>7.4689220828347134</c:v>
                </c:pt>
                <c:pt idx="104">
                  <c:v>7.4948940364262038</c:v>
                </c:pt>
                <c:pt idx="105">
                  <c:v>7.5204729131446619</c:v>
                </c:pt>
                <c:pt idx="106">
                  <c:v>7.545664662077729</c:v>
                </c:pt>
                <c:pt idx="107">
                  <c:v>7.5704751422755843</c:v>
                </c:pt>
                <c:pt idx="108">
                  <c:v>7.5949101241136328</c:v>
                </c:pt>
                <c:pt idx="109">
                  <c:v>7.630870945547608</c:v>
                </c:pt>
                <c:pt idx="110">
                  <c:v>7.6543918570054368</c:v>
                </c:pt>
                <c:pt idx="111">
                  <c:v>7.6775567872971155</c:v>
                </c:pt>
                <c:pt idx="112">
                  <c:v>7.7003711240791084</c:v>
                </c:pt>
                <c:pt idx="113">
                  <c:v>7.7228401734674916</c:v>
                </c:pt>
                <c:pt idx="114">
                  <c:v>7.7449691612720404</c:v>
                </c:pt>
                <c:pt idx="115">
                  <c:v>7.7667632342116395</c:v>
                </c:pt>
                <c:pt idx="116">
                  <c:v>7.7882274611112976</c:v>
                </c:pt>
                <c:pt idx="117">
                  <c:v>7.8198162396859141</c:v>
                </c:pt>
                <c:pt idx="118">
                  <c:v>7.8404775270060236</c:v>
                </c:pt>
                <c:pt idx="119">
                  <c:v>7.8608261126195034</c:v>
                </c:pt>
                <c:pt idx="120">
                  <c:v>7.8808667291626016</c:v>
                </c:pt>
                <c:pt idx="121">
                  <c:v>7.9006040376446922</c:v>
                </c:pt>
                <c:pt idx="122">
                  <c:v>7.9200426285323262</c:v>
                </c:pt>
                <c:pt idx="123">
                  <c:v>7.9391870228168679</c:v>
                </c:pt>
                <c:pt idx="124">
                  <c:v>7.9673617171502213</c:v>
                </c:pt>
                <c:pt idx="125">
                  <c:v>7.9857899527783465</c:v>
                </c:pt>
                <c:pt idx="126">
                  <c:v>8.0039392831939438</c:v>
                </c:pt>
                <c:pt idx="127">
                  <c:v>8.0218139295345736</c:v>
                </c:pt>
                <c:pt idx="128">
                  <c:v>8.0394180490522817</c:v>
                </c:pt>
                <c:pt idx="129">
                  <c:v>8.0567557360804951</c:v>
                </c:pt>
                <c:pt idx="130">
                  <c:v>8.0738310229862584</c:v>
                </c:pt>
                <c:pt idx="131">
                  <c:v>8.0906478811080866</c:v>
                </c:pt>
                <c:pt idx="132">
                  <c:v>8.1153971539337331</c:v>
                </c:pt>
                <c:pt idx="133">
                  <c:v>8.1315849224986554</c:v>
                </c:pt>
                <c:pt idx="134">
                  <c:v>8.1475276945743289</c:v>
                </c:pt>
                <c:pt idx="135">
                  <c:v>8.1632291781010728</c:v>
                </c:pt>
                <c:pt idx="136">
                  <c:v>8.1786930249007632</c:v>
                </c:pt>
                <c:pt idx="137">
                  <c:v>8.1939228315261694</c:v>
                </c:pt>
                <c:pt idx="138">
                  <c:v>8.2089221400974317</c:v>
                </c:pt>
                <c:pt idx="139">
                  <c:v>8.2309965357625963</c:v>
                </c:pt>
                <c:pt idx="140">
                  <c:v>8.2454347461599511</c:v>
                </c:pt>
                <c:pt idx="141">
                  <c:v>8.2596544390485942</c:v>
                </c:pt>
                <c:pt idx="142">
                  <c:v>8.2736589216182903</c:v>
                </c:pt>
                <c:pt idx="143">
                  <c:v>8.2874514510055821</c:v>
                </c:pt>
                <c:pt idx="144">
                  <c:v>8.3010352350513408</c:v>
                </c:pt>
                <c:pt idx="145">
                  <c:v>8.3144134330468304</c:v>
                </c:pt>
                <c:pt idx="146">
                  <c:v>8.3275891564684965</c:v>
                </c:pt>
                <c:pt idx="147">
                  <c:v>8.3469797924170006</c:v>
                </c:pt>
                <c:pt idx="148">
                  <c:v>8.359662634829073</c:v>
                </c:pt>
                <c:pt idx="149">
                  <c:v>8.372153526642629</c:v>
                </c:pt>
                <c:pt idx="150">
                  <c:v>8.3844553729660909</c:v>
                </c:pt>
                <c:pt idx="151">
                  <c:v>8.3965710349400258</c:v>
                </c:pt>
                <c:pt idx="152">
                  <c:v>8.4085033304025956</c:v>
                </c:pt>
                <c:pt idx="153">
                  <c:v>8.4202550345449154</c:v>
                </c:pt>
                <c:pt idx="154">
                  <c:v>8.4375499495568391</c:v>
                </c:pt>
                <c:pt idx="155">
                  <c:v>8.4488620427862173</c:v>
                </c:pt>
                <c:pt idx="156">
                  <c:v>8.4600029312497149</c:v>
                </c:pt>
                <c:pt idx="157">
                  <c:v>8.4709752060744812</c:v>
                </c:pt>
                <c:pt idx="158">
                  <c:v>8.481781419171817</c:v>
                </c:pt>
                <c:pt idx="159">
                  <c:v>8.492424083830695</c:v>
                </c:pt>
                <c:pt idx="160">
                  <c:v>8.5029056753022925</c:v>
                </c:pt>
                <c:pt idx="161">
                  <c:v>8.5132286313756893</c:v>
                </c:pt>
                <c:pt idx="162">
                  <c:v>8.5284208661187577</c:v>
                </c:pt>
                <c:pt idx="163">
                  <c:v>8.5383576582716909</c:v>
                </c:pt>
                <c:pt idx="164">
                  <c:v>8.5481440603827803</c:v>
                </c:pt>
                <c:pt idx="165">
                  <c:v>8.5577823485552518</c:v>
                </c:pt>
                <c:pt idx="166">
                  <c:v>8.5672747644442655</c:v>
                </c:pt>
                <c:pt idx="167">
                  <c:v>8.5766235157782802</c:v>
                </c:pt>
                <c:pt idx="168">
                  <c:v>8.5858307768725197</c:v>
                </c:pt>
                <c:pt idx="169">
                  <c:v>8.5993810497681746</c:v>
                </c:pt>
                <c:pt idx="170">
                  <c:v>8.6082438831601547</c:v>
                </c:pt>
                <c:pt idx="171">
                  <c:v>8.6169725805186772</c:v>
                </c:pt>
                <c:pt idx="172">
                  <c:v>8.6255691719479621</c:v>
                </c:pt>
                <c:pt idx="173">
                  <c:v>8.6340356568272796</c:v>
                </c:pt>
                <c:pt idx="174">
                  <c:v>8.642374004275954</c:v>
                </c:pt>
                <c:pt idx="175">
                  <c:v>8.6505861536113517</c:v>
                </c:pt>
                <c:pt idx="176">
                  <c:v>8.6586740147999119</c:v>
                </c:pt>
                <c:pt idx="177">
                  <c:v>8.6705768733292228</c:v>
                </c:pt>
                <c:pt idx="178">
                  <c:v>8.6783621816286196</c:v>
                </c:pt>
                <c:pt idx="179">
                  <c:v>8.6860296618781856</c:v>
                </c:pt>
                <c:pt idx="180">
                  <c:v>8.6935810973662413</c:v>
                </c:pt>
                <c:pt idx="181">
                  <c:v>8.7010182443916264</c:v>
                </c:pt>
                <c:pt idx="182">
                  <c:v>8.7083428326721801</c:v>
                </c:pt>
                <c:pt idx="183">
                  <c:v>8.7155565657470451</c:v>
                </c:pt>
                <c:pt idx="184">
                  <c:v>8.7261729749875716</c:v>
                </c:pt>
                <c:pt idx="185">
                  <c:v>8.7331168547931259</c:v>
                </c:pt>
                <c:pt idx="186">
                  <c:v>8.7399556412890416</c:v>
                </c:pt>
                <c:pt idx="187">
                  <c:v>8.7466909250275826</c:v>
                </c:pt>
                <c:pt idx="188">
                  <c:v>8.7533242724885323</c:v>
                </c:pt>
                <c:pt idx="189">
                  <c:v>8.7598572264435202</c:v>
                </c:pt>
                <c:pt idx="190">
                  <c:v>8.7662913063148444</c:v>
                </c:pt>
                <c:pt idx="191">
                  <c:v>8.772628008528855</c:v>
                </c:pt>
                <c:pt idx="192">
                  <c:v>8.7819536965243934</c:v>
                </c:pt>
                <c:pt idx="193">
                  <c:v>8.7880533536756946</c:v>
                </c:pt>
                <c:pt idx="194">
                  <c:v>8.7940606945462356</c:v>
                </c:pt>
                <c:pt idx="195">
                  <c:v>8.7999771163122027</c:v>
                </c:pt>
                <c:pt idx="196">
                  <c:v>8.8058039950039788</c:v>
                </c:pt>
                <c:pt idx="197">
                  <c:v>8.8115426858261898</c:v>
                </c:pt>
                <c:pt idx="198">
                  <c:v>8.817194523472887</c:v>
                </c:pt>
                <c:pt idx="199">
                  <c:v>8.8255123002461122</c:v>
                </c:pt>
                <c:pt idx="200">
                  <c:v>8.8309527124282479</c:v>
                </c:pt>
                <c:pt idx="201">
                  <c:v>8.8363107857828087</c:v>
                </c:pt>
                <c:pt idx="202">
                  <c:v>8.8415877664805453</c:v>
                </c:pt>
                <c:pt idx="203">
                  <c:v>8.8467848818318267</c:v>
                </c:pt>
                <c:pt idx="204">
                  <c:v>8.8519033405720844</c:v>
                </c:pt>
                <c:pt idx="205">
                  <c:v>8.8569443331429536</c:v>
                </c:pt>
                <c:pt idx="206">
                  <c:v>8.8619090319691196</c:v>
                </c:pt>
                <c:pt idx="207">
                  <c:v>8.8692155505147241</c:v>
                </c:pt>
                <c:pt idx="208">
                  <c:v>8.8739945285503534</c:v>
                </c:pt>
                <c:pt idx="209">
                  <c:v>8.8787011783440626</c:v>
                </c:pt>
                <c:pt idx="210">
                  <c:v>8.8833365945597169</c:v>
                </c:pt>
                <c:pt idx="211">
                  <c:v>8.8879018552938103</c:v>
                </c:pt>
                <c:pt idx="212">
                  <c:v>8.8923980223262085</c:v>
                </c:pt>
                <c:pt idx="213">
                  <c:v>8.8968261413670877</c:v>
                </c:pt>
                <c:pt idx="214">
                  <c:v>8.9033429785463767</c:v>
                </c:pt>
                <c:pt idx="215">
                  <c:v>8.9076054493178134</c:v>
                </c:pt>
                <c:pt idx="216">
                  <c:v>8.9118034090128564</c:v>
                </c:pt>
                <c:pt idx="217">
                  <c:v>8.9159378339851738</c:v>
                </c:pt>
                <c:pt idx="218">
                  <c:v>8.9200096858116495</c:v>
                </c:pt>
                <c:pt idx="219">
                  <c:v>8.9240199115160177</c:v>
                </c:pt>
                <c:pt idx="220">
                  <c:v>8.9279694437891237</c:v>
                </c:pt>
                <c:pt idx="221">
                  <c:v>8.9318592012058513</c:v>
                </c:pt>
                <c:pt idx="222">
                  <c:v>8.9375837346968705</c:v>
                </c:pt>
                <c:pt idx="223">
                  <c:v>8.9413279830207557</c:v>
                </c:pt>
                <c:pt idx="224">
                  <c:v>8.9450155633925039</c:v>
                </c:pt>
                <c:pt idx="225">
                  <c:v>8.9486473334627092</c:v>
                </c:pt>
                <c:pt idx="226">
                  <c:v>8.9522241379017107</c:v>
                </c:pt>
                <c:pt idx="227">
                  <c:v>8.9557468085960412</c:v>
                </c:pt>
                <c:pt idx="228">
                  <c:v>8.9592161648419086</c:v>
                </c:pt>
                <c:pt idx="229">
                  <c:v>8.9643219963614644</c:v>
                </c:pt>
                <c:pt idx="230">
                  <c:v>8.9676615699946911</c:v>
                </c:pt>
                <c:pt idx="231">
                  <c:v>8.9709506002925306</c:v>
                </c:pt>
              </c:numCache>
            </c:numRef>
          </c:xVal>
          <c:yVal>
            <c:numRef>
              <c:f>'From speed-time curves'!$M$2:$M$275</c:f>
              <c:numCache>
                <c:formatCode>0.00</c:formatCode>
                <c:ptCount val="274"/>
                <c:pt idx="0">
                  <c:v>0</c:v>
                </c:pt>
                <c:pt idx="1">
                  <c:v>0.9588697671373464</c:v>
                </c:pt>
                <c:pt idx="2">
                  <c:v>1.8744653745375195</c:v>
                </c:pt>
                <c:pt idx="3">
                  <c:v>2.7483465970294882</c:v>
                </c:pt>
                <c:pt idx="4">
                  <c:v>3.9842369196648435</c:v>
                </c:pt>
                <c:pt idx="5">
                  <c:v>4.7603152090470005</c:v>
                </c:pt>
                <c:pt idx="6">
                  <c:v>5.4997353297200764</c:v>
                </c:pt>
                <c:pt idx="7">
                  <c:v>6.2038336908028358</c:v>
                </c:pt>
                <c:pt idx="8">
                  <c:v>6.8739015101270899</c:v>
                </c:pt>
                <c:pt idx="9">
                  <c:v>7.5111863145946911</c:v>
                </c:pt>
                <c:pt idx="10">
                  <c:v>8.1168933903309277</c:v>
                </c:pt>
                <c:pt idx="11">
                  <c:v>8.6921871843530099</c:v>
                </c:pt>
                <c:pt idx="12">
                  <c:v>9.5005533549001768</c:v>
                </c:pt>
                <c:pt idx="13">
                  <c:v>10.004652496934229</c:v>
                </c:pt>
                <c:pt idx="14">
                  <c:v>10.482111470418358</c:v>
                </c:pt>
                <c:pt idx="15">
                  <c:v>10.933927073349919</c:v>
                </c:pt>
                <c:pt idx="16">
                  <c:v>11.361062178347161</c:v>
                </c:pt>
                <c:pt idx="17">
                  <c:v>11.764446857067117</c:v>
                </c:pt>
                <c:pt idx="18">
                  <c:v>12.144979467238093</c:v>
                </c:pt>
                <c:pt idx="19">
                  <c:v>12.674820702468368</c:v>
                </c:pt>
                <c:pt idx="20">
                  <c:v>13.001954722344093</c:v>
                </c:pt>
                <c:pt idx="21">
                  <c:v>13.309146039437875</c:v>
                </c:pt>
                <c:pt idx="22">
                  <c:v>13.597162810630284</c:v>
                </c:pt>
                <c:pt idx="23">
                  <c:v>13.866746843769816</c:v>
                </c:pt>
                <c:pt idx="24">
                  <c:v>14.118614470700665</c:v>
                </c:pt>
                <c:pt idx="25">
                  <c:v>14.353457391402184</c:v>
                </c:pt>
                <c:pt idx="26">
                  <c:v>14.571943490211886</c:v>
                </c:pt>
                <c:pt idx="27">
                  <c:v>14.870408116176923</c:v>
                </c:pt>
                <c:pt idx="28">
                  <c:v>15.050774915407576</c:v>
                </c:pt>
                <c:pt idx="29">
                  <c:v>15.216946101575131</c:v>
                </c:pt>
                <c:pt idx="30">
                  <c:v>15.369491786932288</c:v>
                </c:pt>
                <c:pt idx="31">
                  <c:v>15.508962298655081</c:v>
                </c:pt>
                <c:pt idx="32">
                  <c:v>15.635888835090096</c:v>
                </c:pt>
                <c:pt idx="33">
                  <c:v>15.750784100382473</c:v>
                </c:pt>
                <c:pt idx="34">
                  <c:v>15.901646048991591</c:v>
                </c:pt>
                <c:pt idx="35">
                  <c:v>15.9885903322911</c:v>
                </c:pt>
                <c:pt idx="36">
                  <c:v>16.065160847388256</c:v>
                </c:pt>
                <c:pt idx="37">
                  <c:v>16.131794383797878</c:v>
                </c:pt>
                <c:pt idx="38">
                  <c:v>16.188912371878125</c:v>
                </c:pt>
                <c:pt idx="39">
                  <c:v>16.236921393461266</c:v>
                </c:pt>
                <c:pt idx="40">
                  <c:v>16.276213675712476</c:v>
                </c:pt>
                <c:pt idx="41">
                  <c:v>16.307167568772957</c:v>
                </c:pt>
                <c:pt idx="42">
                  <c:v>16.338758666201535</c:v>
                </c:pt>
                <c:pt idx="43">
                  <c:v>16.350434927770607</c:v>
                </c:pt>
                <c:pt idx="44">
                  <c:v>16.354994278262183</c:v>
                </c:pt>
                <c:pt idx="45">
                  <c:v>16.3527581236436</c:v>
                </c:pt>
                <c:pt idx="46">
                  <c:v>16.3440363531599</c:v>
                </c:pt>
                <c:pt idx="47">
                  <c:v>16.329127723890593</c:v>
                </c:pt>
                <c:pt idx="48">
                  <c:v>16.308320232704304</c:v>
                </c:pt>
                <c:pt idx="49">
                  <c:v>16.266653114012016</c:v>
                </c:pt>
                <c:pt idx="50">
                  <c:v>16.232291054976272</c:v>
                </c:pt>
                <c:pt idx="51">
                  <c:v>16.192958475252816</c:v>
                </c:pt>
                <c:pt idx="52">
                  <c:v>16.148899236200354</c:v>
                </c:pt>
                <c:pt idx="53">
                  <c:v>16.10034827732812</c:v>
                </c:pt>
                <c:pt idx="54">
                  <c:v>16.047531915859437</c:v>
                </c:pt>
                <c:pt idx="55">
                  <c:v>15.990668136488335</c:v>
                </c:pt>
                <c:pt idx="56">
                  <c:v>15.929966871650732</c:v>
                </c:pt>
                <c:pt idx="57">
                  <c:v>15.832159832105217</c:v>
                </c:pt>
                <c:pt idx="58">
                  <c:v>15.762732887333108</c:v>
                </c:pt>
                <c:pt idx="59">
                  <c:v>15.690143643757787</c:v>
                </c:pt>
                <c:pt idx="60">
                  <c:v>15.614569027953573</c:v>
                </c:pt>
                <c:pt idx="61">
                  <c:v>15.536179299561482</c:v>
                </c:pt>
                <c:pt idx="62">
                  <c:v>15.455138277037667</c:v>
                </c:pt>
                <c:pt idx="63">
                  <c:v>15.371603556010822</c:v>
                </c:pt>
                <c:pt idx="64">
                  <c:v>15.241955786407001</c:v>
                </c:pt>
                <c:pt idx="65">
                  <c:v>15.152837349838352</c:v>
                </c:pt>
                <c:pt idx="66">
                  <c:v>15.061730782207462</c:v>
                </c:pt>
                <c:pt idx="67">
                  <c:v>14.968768192270558</c:v>
                </c:pt>
                <c:pt idx="68">
                  <c:v>14.874076545195907</c:v>
                </c:pt>
                <c:pt idx="69">
                  <c:v>14.777777838416528</c:v>
                </c:pt>
                <c:pt idx="70">
                  <c:v>14.679989271718377</c:v>
                </c:pt>
                <c:pt idx="71">
                  <c:v>14.580823411751426</c:v>
                </c:pt>
                <c:pt idx="72">
                  <c:v>14.429727464161251</c:v>
                </c:pt>
                <c:pt idx="73">
                  <c:v>14.327581866837734</c:v>
                </c:pt>
                <c:pt idx="74">
                  <c:v>14.224418724159753</c:v>
                </c:pt>
                <c:pt idx="75">
                  <c:v>14.120331648870375</c:v>
                </c:pt>
                <c:pt idx="76">
                  <c:v>14.015410433512741</c:v>
                </c:pt>
                <c:pt idx="77">
                  <c:v>13.909741182855699</c:v>
                </c:pt>
                <c:pt idx="78">
                  <c:v>13.803406441966283</c:v>
                </c:pt>
                <c:pt idx="79">
                  <c:v>13.642828677949719</c:v>
                </c:pt>
                <c:pt idx="80">
                  <c:v>13.535169092250017</c:v>
                </c:pt>
                <c:pt idx="81">
                  <c:v>13.427106643220567</c:v>
                </c:pt>
                <c:pt idx="82">
                  <c:v>13.318709332388051</c:v>
                </c:pt>
                <c:pt idx="83">
                  <c:v>13.210042234248197</c:v>
                </c:pt>
                <c:pt idx="84">
                  <c:v>13.101167599286901</c:v>
                </c:pt>
                <c:pt idx="85">
                  <c:v>12.99214495360172</c:v>
                </c:pt>
                <c:pt idx="86">
                  <c:v>12.883031195233874</c:v>
                </c:pt>
                <c:pt idx="87">
                  <c:v>12.719307969845907</c:v>
                </c:pt>
                <c:pt idx="88">
                  <c:v>12.6101989442922</c:v>
                </c:pt>
                <c:pt idx="89">
                  <c:v>12.501178570575005</c:v>
                </c:pt>
                <c:pt idx="90">
                  <c:v>12.392293029628519</c:v>
                </c:pt>
                <c:pt idx="91">
                  <c:v>12.283586349949259</c:v>
                </c:pt>
                <c:pt idx="92">
                  <c:v>12.175100484994918</c:v>
                </c:pt>
                <c:pt idx="93">
                  <c:v>12.06687538801352</c:v>
                </c:pt>
                <c:pt idx="94">
                  <c:v>11.905109353119608</c:v>
                </c:pt>
                <c:pt idx="95">
                  <c:v>11.797698491438815</c:v>
                </c:pt>
                <c:pt idx="96">
                  <c:v>11.690673505395365</c:v>
                </c:pt>
                <c:pt idx="97">
                  <c:v>11.584066208494299</c:v>
                </c:pt>
                <c:pt idx="98">
                  <c:v>11.477906783244155</c:v>
                </c:pt>
                <c:pt idx="99">
                  <c:v>11.372223841195286</c:v>
                </c:pt>
                <c:pt idx="100">
                  <c:v>11.267044480970787</c:v>
                </c:pt>
                <c:pt idx="101">
                  <c:v>11.162394344354965</c:v>
                </c:pt>
                <c:pt idx="102">
                  <c:v>11.006464086245577</c:v>
                </c:pt>
                <c:pt idx="103">
                  <c:v>10.903240115194727</c:v>
                </c:pt>
                <c:pt idx="104">
                  <c:v>10.800624407783271</c:v>
                </c:pt>
                <c:pt idx="105">
                  <c:v>10.698636695127783</c:v>
                </c:pt>
                <c:pt idx="106">
                  <c:v>10.597295527984345</c:v>
                </c:pt>
                <c:pt idx="107">
                  <c:v>10.496618321657795</c:v>
                </c:pt>
                <c:pt idx="108">
                  <c:v>10.396621399393956</c:v>
                </c:pt>
                <c:pt idx="109">
                  <c:v>10.247934681396584</c:v>
                </c:pt>
                <c:pt idx="110">
                  <c:v>10.1497030913209</c:v>
                </c:pt>
                <c:pt idx="111">
                  <c:v>10.052200909296754</c:v>
                </c:pt>
                <c:pt idx="112">
                  <c:v>9.955440043027215</c:v>
                </c:pt>
                <c:pt idx="113">
                  <c:v>9.8594315218184221</c:v>
                </c:pt>
                <c:pt idx="114">
                  <c:v>9.7641855312426884</c:v>
                </c:pt>
                <c:pt idx="115">
                  <c:v>9.6697114466174021</c:v>
                </c:pt>
                <c:pt idx="116">
                  <c:v>9.5760178653382528</c:v>
                </c:pt>
                <c:pt idx="117">
                  <c:v>9.4369579138638073</c:v>
                </c:pt>
                <c:pt idx="118">
                  <c:v>9.3452483783047704</c:v>
                </c:pt>
                <c:pt idx="119">
                  <c:v>9.2543437520694383</c:v>
                </c:pt>
                <c:pt idx="120">
                  <c:v>9.1642495031432141</c:v>
                </c:pt>
                <c:pt idx="121">
                  <c:v>9.0749704805506379</c:v>
                </c:pt>
                <c:pt idx="122">
                  <c:v>8.9865109400988921</c:v>
                </c:pt>
                <c:pt idx="123">
                  <c:v>8.8988745692277913</c:v>
                </c:pt>
                <c:pt idx="124">
                  <c:v>8.7689701881837436</c:v>
                </c:pt>
                <c:pt idx="125">
                  <c:v>8.6834043580785067</c:v>
                </c:pt>
                <c:pt idx="126">
                  <c:v>8.5986704665225968</c:v>
                </c:pt>
                <c:pt idx="127">
                  <c:v>8.5147699282986178</c:v>
                </c:pt>
                <c:pt idx="128">
                  <c:v>8.4317037117834541</c:v>
                </c:pt>
                <c:pt idx="129">
                  <c:v>8.349472358661588</c:v>
                </c:pt>
                <c:pt idx="130">
                  <c:v>8.2680760029422515</c:v>
                </c:pt>
                <c:pt idx="131">
                  <c:v>8.1875143893034554</c:v>
                </c:pt>
                <c:pt idx="132">
                  <c:v>8.0682356413622998</c:v>
                </c:pt>
                <c:pt idx="133">
                  <c:v>7.9897573688554218</c:v>
                </c:pt>
                <c:pt idx="134">
                  <c:v>7.9121101286334428</c:v>
                </c:pt>
                <c:pt idx="135">
                  <c:v>7.8352921234273296</c:v>
                </c:pt>
                <c:pt idx="136">
                  <c:v>7.7593012564487154</c:v>
                </c:pt>
                <c:pt idx="137">
                  <c:v>7.6841351458666916</c:v>
                </c:pt>
                <c:pt idx="138">
                  <c:v>7.6097911387610297</c:v>
                </c:pt>
                <c:pt idx="139">
                  <c:v>7.4998101380145368</c:v>
                </c:pt>
                <c:pt idx="140">
                  <c:v>7.4275081240666863</c:v>
                </c:pt>
                <c:pt idx="141">
                  <c:v>7.3560169833137508</c:v>
                </c:pt>
                <c:pt idx="142">
                  <c:v>7.285333002418124</c:v>
                </c:pt>
                <c:pt idx="143">
                  <c:v>7.2154522650836688</c:v>
                </c:pt>
                <c:pt idx="144">
                  <c:v>7.1463706630041077</c:v>
                </c:pt>
                <c:pt idx="145">
                  <c:v>7.0780839064049648</c:v>
                </c:pt>
                <c:pt idx="146">
                  <c:v>7.0105875341926964</c:v>
                </c:pt>
                <c:pt idx="147">
                  <c:v>6.9108147927151018</c:v>
                </c:pt>
                <c:pt idx="148">
                  <c:v>6.8452738270672233</c:v>
                </c:pt>
                <c:pt idx="149">
                  <c:v>6.7805064206084102</c:v>
                </c:pt>
                <c:pt idx="150">
                  <c:v>6.716507457016891</c:v>
                </c:pt>
                <c:pt idx="151">
                  <c:v>6.6532716980158382</c:v>
                </c:pt>
                <c:pt idx="152">
                  <c:v>6.5907937912707926</c:v>
                </c:pt>
                <c:pt idx="153">
                  <c:v>6.5290682779830203</c:v>
                </c:pt>
                <c:pt idx="154">
                  <c:v>6.4378785623554533</c:v>
                </c:pt>
                <c:pt idx="155">
                  <c:v>6.3780095168951414</c:v>
                </c:pt>
                <c:pt idx="156">
                  <c:v>6.318873023541677</c:v>
                </c:pt>
                <c:pt idx="157">
                  <c:v>6.2604632307261552</c:v>
                </c:pt>
                <c:pt idx="158">
                  <c:v>6.2027742171858442</c:v>
                </c:pt>
                <c:pt idx="159">
                  <c:v>6.1457999978170204</c:v>
                </c:pt>
                <c:pt idx="160">
                  <c:v>6.0895345292930765</c:v>
                </c:pt>
                <c:pt idx="161">
                  <c:v>6.0339717154560262</c:v>
                </c:pt>
                <c:pt idx="162">
                  <c:v>5.9519315208326065</c:v>
                </c:pt>
                <c:pt idx="163">
                  <c:v>5.8980983724196561</c:v>
                </c:pt>
                <c:pt idx="164">
                  <c:v>5.8449461988851912</c:v>
                </c:pt>
                <c:pt idx="165">
                  <c:v>5.7924687273542306</c:v>
                </c:pt>
                <c:pt idx="166">
                  <c:v>5.7406596580569307</c:v>
                </c:pt>
                <c:pt idx="167">
                  <c:v>5.689512668425329</c:v>
                </c:pt>
                <c:pt idx="168">
                  <c:v>5.639021417015913</c:v>
                </c:pt>
                <c:pt idx="169">
                  <c:v>5.564500140835908</c:v>
                </c:pt>
                <c:pt idx="170">
                  <c:v>5.5156204007360365</c:v>
                </c:pt>
                <c:pt idx="171">
                  <c:v>5.4673741079175064</c:v>
                </c:pt>
                <c:pt idx="172">
                  <c:v>5.4197548801666526</c:v>
                </c:pt>
                <c:pt idx="173">
                  <c:v>5.3727563351163692</c:v>
                </c:pt>
                <c:pt idx="174">
                  <c:v>5.3263720931758423</c:v>
                </c:pt>
                <c:pt idx="175">
                  <c:v>5.2805957803271015</c:v>
                </c:pt>
                <c:pt idx="176">
                  <c:v>5.2354210307930469</c:v>
                </c:pt>
                <c:pt idx="177">
                  <c:v>5.1687729397097844</c:v>
                </c:pt>
                <c:pt idx="178">
                  <c:v>5.1250743249023447</c:v>
                </c:pt>
                <c:pt idx="179">
                  <c:v>5.0819550937503095</c:v>
                </c:pt>
                <c:pt idx="180">
                  <c:v>5.0394089473567147</c:v>
                </c:pt>
                <c:pt idx="181">
                  <c:v>4.9974296076397291</c:v>
                </c:pt>
                <c:pt idx="182">
                  <c:v>4.9560108192704622</c:v>
                </c:pt>
                <c:pt idx="183">
                  <c:v>4.9151463515131342</c:v>
                </c:pt>
                <c:pt idx="184">
                  <c:v>4.8548754365182916</c:v>
                </c:pt>
                <c:pt idx="185">
                  <c:v>4.8153696877250161</c:v>
                </c:pt>
                <c:pt idx="186">
                  <c:v>4.7763966700391807</c:v>
                </c:pt>
                <c:pt idx="187">
                  <c:v>4.7379502837227063</c:v>
                </c:pt>
                <c:pt idx="188">
                  <c:v>4.7000244621593534</c:v>
                </c:pt>
                <c:pt idx="189">
                  <c:v>4.6626131731418514</c:v>
                </c:pt>
                <c:pt idx="190">
                  <c:v>4.6257104200854053</c:v>
                </c:pt>
                <c:pt idx="191">
                  <c:v>4.5893102431702504</c:v>
                </c:pt>
                <c:pt idx="192">
                  <c:v>4.5356393643266486</c:v>
                </c:pt>
                <c:pt idx="193">
                  <c:v>4.5004698043410913</c:v>
                </c:pt>
                <c:pt idx="194">
                  <c:v>4.4657822655777579</c:v>
                </c:pt>
                <c:pt idx="195">
                  <c:v>4.4315709660292475</c:v>
                </c:pt>
                <c:pt idx="196">
                  <c:v>4.3978301655850638</c:v>
                </c:pt>
                <c:pt idx="197">
                  <c:v>4.3645541667746022</c:v>
                </c:pt>
                <c:pt idx="198">
                  <c:v>4.3317373154572278</c:v>
                </c:pt>
                <c:pt idx="199">
                  <c:v>4.2833606799497295</c:v>
                </c:pt>
                <c:pt idx="200">
                  <c:v>4.2516672504888104</c:v>
                </c:pt>
                <c:pt idx="201">
                  <c:v>4.2204135290452749</c:v>
                </c:pt>
                <c:pt idx="202">
                  <c:v>4.1895940636855</c:v>
                </c:pt>
                <c:pt idx="203">
                  <c:v>4.1592034487441589</c:v>
                </c:pt>
                <c:pt idx="204">
                  <c:v>4.1292363252176827</c:v>
                </c:pt>
                <c:pt idx="205">
                  <c:v>4.0996873811186774</c:v>
                </c:pt>
                <c:pt idx="206">
                  <c:v>4.0705513517928953</c:v>
                </c:pt>
                <c:pt idx="207">
                  <c:v>4.0276101238098914</c:v>
                </c:pt>
                <c:pt idx="208">
                  <c:v>3.9994836616221718</c:v>
                </c:pt>
                <c:pt idx="209">
                  <c:v>3.9717520644179407</c:v>
                </c:pt>
                <c:pt idx="210">
                  <c:v>3.9444102835366031</c:v>
                </c:pt>
                <c:pt idx="211">
                  <c:v>3.9174533187911629</c:v>
                </c:pt>
                <c:pt idx="212">
                  <c:v>3.8908762185771142</c:v>
                </c:pt>
                <c:pt idx="213">
                  <c:v>3.8646740799542214</c:v>
                </c:pt>
                <c:pt idx="214">
                  <c:v>3.8260633197269187</c:v>
                </c:pt>
                <c:pt idx="215">
                  <c:v>3.8007774545149973</c:v>
                </c:pt>
                <c:pt idx="216">
                  <c:v>3.7758497744205091</c:v>
                </c:pt>
                <c:pt idx="217">
                  <c:v>3.7512755958358133</c:v>
                </c:pt>
                <c:pt idx="218">
                  <c:v>3.7270502838336435</c:v>
                </c:pt>
                <c:pt idx="219">
                  <c:v>3.7031692520997277</c:v>
                </c:pt>
                <c:pt idx="220">
                  <c:v>3.6796279628462085</c:v>
                </c:pt>
                <c:pt idx="221">
                  <c:v>3.6564219267067934</c:v>
                </c:pt>
                <c:pt idx="222">
                  <c:v>3.6222317704254681</c:v>
                </c:pt>
                <c:pt idx="223">
                  <c:v>3.599844542712062</c:v>
                </c:pt>
                <c:pt idx="224">
                  <c:v>3.5777772347375092</c:v>
                </c:pt>
                <c:pt idx="225">
                  <c:v>3.5560255732870316</c:v>
                </c:pt>
                <c:pt idx="226">
                  <c:v>3.5345853327010439</c:v>
                </c:pt>
                <c:pt idx="227">
                  <c:v>3.5134523346712583</c:v>
                </c:pt>
                <c:pt idx="228">
                  <c:v>3.4926224480243104</c:v>
                </c:pt>
                <c:pt idx="229">
                  <c:v>3.4619370303308203</c:v>
                </c:pt>
                <c:pt idx="230">
                  <c:v>3.4418471554912</c:v>
                </c:pt>
                <c:pt idx="231">
                  <c:v>3.4220463007213193</c:v>
                </c:pt>
              </c:numCache>
            </c:numRef>
          </c:yVal>
          <c:smooth val="1"/>
          <c:extLst>
            <c:ext xmlns:c16="http://schemas.microsoft.com/office/drawing/2014/chart" uri="{C3380CC4-5D6E-409C-BE32-E72D297353CC}">
              <c16:uniqueId val="{00000001-8CCD-5D47-B0CA-B3AAEF9015A6}"/>
            </c:ext>
          </c:extLst>
        </c:ser>
        <c:dLbls>
          <c:showLegendKey val="0"/>
          <c:showVal val="0"/>
          <c:showCatName val="0"/>
          <c:showSerName val="0"/>
          <c:showPercent val="0"/>
          <c:showBubbleSize val="0"/>
        </c:dLbls>
        <c:axId val="2119039920"/>
        <c:axId val="-2137798400"/>
      </c:scatterChart>
      <c:valAx>
        <c:axId val="2118986000"/>
        <c:scaling>
          <c:orientation val="minMax"/>
        </c:scaling>
        <c:delete val="0"/>
        <c:axPos val="b"/>
        <c:title>
          <c:tx>
            <c:rich>
              <a:bodyPr/>
              <a:lstStyle/>
              <a:p>
                <a:pPr>
                  <a:defRPr sz="1400"/>
                </a:pPr>
                <a:r>
                  <a:rPr lang="fr-FR" sz="1400"/>
                  <a:t>Speed (m/s)</a:t>
                </a:r>
              </a:p>
            </c:rich>
          </c:tx>
          <c:layout>
            <c:manualLayout>
              <c:xMode val="edge"/>
              <c:yMode val="edge"/>
              <c:x val="0.88142829645599996"/>
              <c:y val="0.94284033823562796"/>
            </c:manualLayout>
          </c:layout>
          <c:overlay val="0"/>
        </c:title>
        <c:numFmt formatCode="0" sourceLinked="0"/>
        <c:majorTickMark val="out"/>
        <c:minorTickMark val="none"/>
        <c:tickLblPos val="nextTo"/>
        <c:txPr>
          <a:bodyPr/>
          <a:lstStyle/>
          <a:p>
            <a:pPr>
              <a:defRPr sz="1400"/>
            </a:pPr>
            <a:endParaRPr lang="fr-FR"/>
          </a:p>
        </c:txPr>
        <c:crossAx val="-2139584176"/>
        <c:crosses val="autoZero"/>
        <c:crossBetween val="midCat"/>
      </c:valAx>
      <c:valAx>
        <c:axId val="-2139584176"/>
        <c:scaling>
          <c:orientation val="minMax"/>
        </c:scaling>
        <c:delete val="0"/>
        <c:axPos val="l"/>
        <c:majorGridlines>
          <c:spPr>
            <a:ln>
              <a:prstDash val="sysDot"/>
            </a:ln>
          </c:spPr>
        </c:majorGridlines>
        <c:title>
          <c:tx>
            <c:rich>
              <a:bodyPr rot="-5400000" vert="horz"/>
              <a:lstStyle/>
              <a:p>
                <a:pPr>
                  <a:defRPr sz="1400"/>
                </a:pPr>
                <a:r>
                  <a:rPr lang="fr-FR" sz="1400"/>
                  <a:t>FORCE (N/kg)</a:t>
                </a:r>
              </a:p>
            </c:rich>
          </c:tx>
          <c:overlay val="0"/>
        </c:title>
        <c:numFmt formatCode="0.00" sourceLinked="1"/>
        <c:majorTickMark val="out"/>
        <c:minorTickMark val="none"/>
        <c:tickLblPos val="nextTo"/>
        <c:txPr>
          <a:bodyPr/>
          <a:lstStyle/>
          <a:p>
            <a:pPr>
              <a:defRPr sz="1400"/>
            </a:pPr>
            <a:endParaRPr lang="fr-FR"/>
          </a:p>
        </c:txPr>
        <c:crossAx val="2118986000"/>
        <c:crosses val="autoZero"/>
        <c:crossBetween val="midCat"/>
      </c:valAx>
      <c:valAx>
        <c:axId val="-2137798400"/>
        <c:scaling>
          <c:orientation val="minMax"/>
        </c:scaling>
        <c:delete val="0"/>
        <c:axPos val="r"/>
        <c:title>
          <c:tx>
            <c:rich>
              <a:bodyPr rot="-5400000" vert="horz"/>
              <a:lstStyle/>
              <a:p>
                <a:pPr>
                  <a:defRPr sz="1400"/>
                </a:pPr>
                <a:r>
                  <a:rPr lang="fr-FR" sz="1400"/>
                  <a:t>Power (W/kg)</a:t>
                </a:r>
              </a:p>
            </c:rich>
          </c:tx>
          <c:overlay val="0"/>
        </c:title>
        <c:numFmt formatCode="0.00" sourceLinked="1"/>
        <c:majorTickMark val="out"/>
        <c:minorTickMark val="none"/>
        <c:tickLblPos val="nextTo"/>
        <c:crossAx val="2119039920"/>
        <c:crosses val="max"/>
        <c:crossBetween val="midCat"/>
      </c:valAx>
      <c:valAx>
        <c:axId val="2119039920"/>
        <c:scaling>
          <c:orientation val="minMax"/>
        </c:scaling>
        <c:delete val="1"/>
        <c:axPos val="b"/>
        <c:numFmt formatCode="0.00" sourceLinked="1"/>
        <c:majorTickMark val="out"/>
        <c:minorTickMark val="none"/>
        <c:tickLblPos val="nextTo"/>
        <c:crossAx val="-2137798400"/>
        <c:crosses val="autoZero"/>
        <c:crossBetween val="midCat"/>
      </c:valAx>
    </c:plotArea>
    <c:legend>
      <c:legendPos val="r"/>
      <c:layout>
        <c:manualLayout>
          <c:xMode val="edge"/>
          <c:yMode val="edge"/>
          <c:x val="0.69613165895958895"/>
          <c:y val="7.5344662988751004E-2"/>
          <c:w val="0.19637839020122499"/>
          <c:h val="0.33934487513658301"/>
        </c:manualLayout>
      </c:layout>
      <c:overlay val="0"/>
      <c:txPr>
        <a:bodyPr/>
        <a:lstStyle/>
        <a:p>
          <a:pPr>
            <a:defRPr sz="1600" b="1"/>
          </a:pPr>
          <a:endParaRPr lang="fr-FR"/>
        </a:p>
      </c:txPr>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tx1">
        <a:lumMod val="65000"/>
        <a:lumOff val="35000"/>
      </a:schemeClr>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5400" cap="flat" cmpd="dbl" algn="ctr">
        <a:solidFill>
          <a:schemeClr val="phClr">
            <a:alpha val="50000"/>
          </a:schemeClr>
        </a:solidFill>
        <a:round/>
      </a:ln>
    </cs:spPr>
  </cs:dataPointLine>
  <cs:dataPointMarker>
    <cs:lnRef idx="0">
      <cs:styleClr val="auto"/>
    </cs:lnRef>
    <cs:fillRef idx="0">
      <cs:styleClr val="auto"/>
    </cs:fillRef>
    <cs:effectRef idx="0"/>
    <cs:fontRef idx="minor">
      <a:schemeClr val="dk1"/>
    </cs:fontRef>
    <cs:spPr>
      <a:ln w="34925" cap="flat" cmpd="dbl" algn="ctr">
        <a:solidFill>
          <a:schemeClr val="phClr">
            <a:lumMod val="75000"/>
            <a:alpha val="70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kern="1200" spc="0" normalizeH="0" baseline="0"/>
  </cs:title>
  <cs:trendline>
    <cs:lnRef idx="0">
      <cs:styleClr val="0"/>
    </cs:lnRef>
    <cs:fillRef idx="0"/>
    <cs:effectRef idx="0"/>
    <cs:fontRef idx="minor">
      <a:schemeClr val="tx1"/>
    </cs:fontRef>
    <cs:spPr>
      <a:ln w="38100" cap="rnd" cmpd="sng" algn="ctr">
        <a:solidFill>
          <a:schemeClr val="phClr">
            <a:lumMod val="75000"/>
            <a:alpha val="25000"/>
          </a:scheme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b="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16</xdr:col>
      <xdr:colOff>363209</xdr:colOff>
      <xdr:row>0</xdr:row>
      <xdr:rowOff>53576</xdr:rowOff>
    </xdr:from>
    <xdr:to>
      <xdr:col>23</xdr:col>
      <xdr:colOff>712260</xdr:colOff>
      <xdr:row>23</xdr:row>
      <xdr:rowOff>27379</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355600</xdr:colOff>
      <xdr:row>23</xdr:row>
      <xdr:rowOff>152400</xdr:rowOff>
    </xdr:from>
    <xdr:to>
      <xdr:col>23</xdr:col>
      <xdr:colOff>704651</xdr:colOff>
      <xdr:row>47</xdr:row>
      <xdr:rowOff>116043</xdr:rowOff>
    </xdr:to>
    <xdr:graphicFrame macro="">
      <xdr:nvGraphicFramePr>
        <xdr:cNvPr id="3" name="Graphique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365760</xdr:colOff>
      <xdr:row>48</xdr:row>
      <xdr:rowOff>7620</xdr:rowOff>
    </xdr:from>
    <xdr:to>
      <xdr:col>23</xdr:col>
      <xdr:colOff>714811</xdr:colOff>
      <xdr:row>71</xdr:row>
      <xdr:rowOff>174463</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342900</xdr:colOff>
      <xdr:row>72</xdr:row>
      <xdr:rowOff>114300</xdr:rowOff>
    </xdr:from>
    <xdr:to>
      <xdr:col>23</xdr:col>
      <xdr:colOff>691951</xdr:colOff>
      <xdr:row>96</xdr:row>
      <xdr:rowOff>77943</xdr:rowOff>
    </xdr:to>
    <xdr:graphicFrame macro="">
      <xdr:nvGraphicFramePr>
        <xdr:cNvPr id="5" name="Graphique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25400</xdr:colOff>
      <xdr:row>0</xdr:row>
      <xdr:rowOff>101600</xdr:rowOff>
    </xdr:from>
    <xdr:to>
      <xdr:col>31</xdr:col>
      <xdr:colOff>374451</xdr:colOff>
      <xdr:row>22</xdr:row>
      <xdr:rowOff>90643</xdr:rowOff>
    </xdr:to>
    <xdr:graphicFrame macro="">
      <xdr:nvGraphicFramePr>
        <xdr:cNvPr id="6" name="Graphique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26737</xdr:colOff>
      <xdr:row>23</xdr:row>
      <xdr:rowOff>20053</xdr:rowOff>
    </xdr:from>
    <xdr:to>
      <xdr:col>31</xdr:col>
      <xdr:colOff>375788</xdr:colOff>
      <xdr:row>46</xdr:row>
      <xdr:rowOff>189569</xdr:rowOff>
    </xdr:to>
    <xdr:graphicFrame macro="">
      <xdr:nvGraphicFramePr>
        <xdr:cNvPr id="7" name="Graphique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15119</xdr:colOff>
      <xdr:row>32</xdr:row>
      <xdr:rowOff>45356</xdr:rowOff>
    </xdr:from>
    <xdr:to>
      <xdr:col>4</xdr:col>
      <xdr:colOff>1022214</xdr:colOff>
      <xdr:row>49</xdr:row>
      <xdr:rowOff>98273</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119" y="6607023"/>
          <a:ext cx="4280369" cy="3522739"/>
        </a:xfrm>
        <a:prstGeom prst="rect">
          <a:avLst/>
        </a:prstGeom>
        <a:ln>
          <a:solidFill>
            <a:srgbClr val="FF0000"/>
          </a:solidFill>
        </a:ln>
      </xdr:spPr>
    </xdr:pic>
    <xdr:clientData/>
  </xdr:twoCellAnchor>
  <xdr:twoCellAnchor editAs="oneCell">
    <xdr:from>
      <xdr:col>0</xdr:col>
      <xdr:colOff>1</xdr:colOff>
      <xdr:row>49</xdr:row>
      <xdr:rowOff>120954</xdr:rowOff>
    </xdr:from>
    <xdr:to>
      <xdr:col>4</xdr:col>
      <xdr:colOff>1020537</xdr:colOff>
      <xdr:row>60</xdr:row>
      <xdr:rowOff>51190</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 y="10152442"/>
          <a:ext cx="4293810" cy="2175414"/>
        </a:xfrm>
        <a:prstGeom prst="rect">
          <a:avLst/>
        </a:prstGeom>
        <a:ln>
          <a:solidFill>
            <a:srgbClr val="FF0000"/>
          </a:solidFill>
        </a:ln>
      </xdr:spPr>
    </xdr:pic>
    <xdr:clientData/>
  </xdr:twoCellAnchor>
  <xdr:oneCellAnchor>
    <xdr:from>
      <xdr:col>0</xdr:col>
      <xdr:colOff>0</xdr:colOff>
      <xdr:row>16</xdr:row>
      <xdr:rowOff>15119</xdr:rowOff>
    </xdr:from>
    <xdr:ext cx="4301369" cy="1047146"/>
    <xdr:sp macro="" textlink="">
      <xdr:nvSpPr>
        <xdr:cNvPr id="10" name="ZoneTexte 9">
          <a:extLst>
            <a:ext uri="{FF2B5EF4-FFF2-40B4-BE49-F238E27FC236}">
              <a16:creationId xmlns:a16="http://schemas.microsoft.com/office/drawing/2014/main" id="{00000000-0008-0000-0000-00000A000000}"/>
            </a:ext>
          </a:extLst>
        </xdr:cNvPr>
        <xdr:cNvSpPr txBox="1"/>
      </xdr:nvSpPr>
      <xdr:spPr>
        <a:xfrm>
          <a:off x="0" y="3779399"/>
          <a:ext cx="4301369" cy="1047146"/>
        </a:xfrm>
        <a:prstGeom prst="rect">
          <a:avLst/>
        </a:prstGeom>
        <a:solidFill>
          <a:schemeClr val="bg1"/>
        </a:solidFill>
        <a:ln>
          <a:solidFill>
            <a:srgbClr val="FF0000"/>
          </a:solidFill>
        </a:ln>
        <a:effectLst>
          <a:glow rad="63500">
            <a:schemeClr val="accent2">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t>PROCEDURE:</a:t>
          </a:r>
        </a:p>
        <a:p>
          <a:r>
            <a:rPr lang="fr-FR" sz="1000" b="1"/>
            <a:t>1/ enter variables in yellow and</a:t>
          </a:r>
          <a:r>
            <a:rPr lang="fr-FR" sz="1000" b="1" baseline="0"/>
            <a:t> 5-m split times</a:t>
          </a:r>
        </a:p>
        <a:p>
          <a:r>
            <a:rPr lang="fr-FR" sz="1000" b="1" baseline="0"/>
            <a:t>2/ run the Excel solver: target E9 value of 0 and modifiable cells A3 and A5</a:t>
          </a:r>
        </a:p>
        <a:p>
          <a:r>
            <a:rPr lang="fr-FR" sz="1000" b="1" baseline="0"/>
            <a:t>3/ check that cell E9 close to 0 </a:t>
          </a:r>
          <a:r>
            <a:rPr lang="fr-FR" sz="1000" b="1" baseline="0">
              <a:solidFill>
                <a:srgbClr val="FF0000"/>
              </a:solidFill>
            </a:rPr>
            <a:t>(&lt;0.2) </a:t>
          </a:r>
          <a:r>
            <a:rPr lang="fr-FR" sz="1000" b="1" baseline="0"/>
            <a:t>and save for updates (or save before checking)</a:t>
          </a:r>
        </a:p>
        <a:p>
          <a:r>
            <a:rPr lang="fr-FR" sz="1000" b="1" baseline="0"/>
            <a:t>4/ graphs on the right, main profile variable in the orange table</a:t>
          </a:r>
        </a:p>
      </xdr:txBody>
    </xdr:sp>
    <xdr:clientData/>
  </xdr:oneCellAnchor>
  <xdr:oneCellAnchor>
    <xdr:from>
      <xdr:col>0</xdr:col>
      <xdr:colOff>0</xdr:colOff>
      <xdr:row>21</xdr:row>
      <xdr:rowOff>65129</xdr:rowOff>
    </xdr:from>
    <xdr:ext cx="4301369" cy="1047146"/>
    <xdr:sp macro="" textlink="">
      <xdr:nvSpPr>
        <xdr:cNvPr id="11" name="ZoneTexte 10">
          <a:extLst>
            <a:ext uri="{FF2B5EF4-FFF2-40B4-BE49-F238E27FC236}">
              <a16:creationId xmlns:a16="http://schemas.microsoft.com/office/drawing/2014/main" id="{00000000-0008-0000-0000-00000B000000}"/>
            </a:ext>
          </a:extLst>
        </xdr:cNvPr>
        <xdr:cNvSpPr txBox="1"/>
      </xdr:nvSpPr>
      <xdr:spPr>
        <a:xfrm>
          <a:off x="0" y="4993163"/>
          <a:ext cx="4301369" cy="1047146"/>
        </a:xfrm>
        <a:prstGeom prst="rect">
          <a:avLst/>
        </a:prstGeom>
        <a:solidFill>
          <a:schemeClr val="tx1"/>
        </a:solidFill>
        <a:ln>
          <a:solidFill>
            <a:srgbClr val="FF0000"/>
          </a:solidFill>
        </a:ln>
        <a:effectLst>
          <a:glow rad="63500">
            <a:schemeClr val="accent2">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bg1"/>
              </a:solidFill>
            </a:rPr>
            <a:t>IMPORTANT</a:t>
          </a:r>
          <a:r>
            <a:rPr lang="fr-FR" sz="1100" b="1" baseline="0">
              <a:solidFill>
                <a:schemeClr val="bg1"/>
              </a:solidFill>
            </a:rPr>
            <a:t> NOTE</a:t>
          </a:r>
          <a:r>
            <a:rPr lang="fr-FR" sz="1100" b="1">
              <a:solidFill>
                <a:schemeClr val="bg1"/>
              </a:solidFill>
            </a:rPr>
            <a:t>:</a:t>
          </a:r>
        </a:p>
        <a:p>
          <a:r>
            <a:rPr lang="fr-FR" sz="1000" b="1">
              <a:solidFill>
                <a:schemeClr val="bg1"/>
              </a:solidFill>
            </a:rPr>
            <a:t>These computations are valid ONLY in the case of split times triggered at the very beginning of the sprint motion,</a:t>
          </a:r>
          <a:r>
            <a:rPr lang="fr-FR" sz="1000" b="1" baseline="0">
              <a:solidFill>
                <a:schemeClr val="bg1"/>
              </a:solidFill>
            </a:rPr>
            <a:t> i.e. as soon as </a:t>
          </a:r>
          <a:r>
            <a:rPr lang="fr-FR" sz="1000" b="1" baseline="0">
              <a:solidFill>
                <a:srgbClr val="FF0000"/>
              </a:solidFill>
            </a:rPr>
            <a:t>ANY</a:t>
          </a:r>
          <a:r>
            <a:rPr lang="fr-FR" sz="1000" b="1" baseline="0">
              <a:solidFill>
                <a:schemeClr val="bg1"/>
              </a:solidFill>
            </a:rPr>
            <a:t> propulsive movement is produced by the athlete. In case of trigger by e.g. a first pair of cells or manual trigger, some major overestimations of F0 and Pmax variables will occur and overall, significantly wrong data will be generated.</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19050</xdr:colOff>
      <xdr:row>4</xdr:row>
      <xdr:rowOff>9524</xdr:rowOff>
    </xdr:from>
    <xdr:to>
      <xdr:col>2</xdr:col>
      <xdr:colOff>0</xdr:colOff>
      <xdr:row>8</xdr:row>
      <xdr:rowOff>142875</xdr:rowOff>
    </xdr:to>
    <xdr:sp macro="" textlink="">
      <xdr:nvSpPr>
        <xdr:cNvPr id="2" name="TextBox 2">
          <a:extLst>
            <a:ext uri="{FF2B5EF4-FFF2-40B4-BE49-F238E27FC236}">
              <a16:creationId xmlns:a16="http://schemas.microsoft.com/office/drawing/2014/main" id="{42B9AFF9-16CC-D545-B336-484240102DF3}"/>
            </a:ext>
          </a:extLst>
        </xdr:cNvPr>
        <xdr:cNvSpPr txBox="1"/>
      </xdr:nvSpPr>
      <xdr:spPr>
        <a:xfrm>
          <a:off x="19050" y="1470024"/>
          <a:ext cx="5226050" cy="99695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i-FI" sz="1200"/>
            <a:t>Modify the number in</a:t>
          </a:r>
          <a:r>
            <a:rPr lang="fi-FI" sz="1200" baseline="0"/>
            <a:t> black according to your measurement setup. Numbers in red will change accordingly and will indicate the locations of the marks considering camera parallax. You can enter zero for the athlete's positions that are not needed. </a:t>
          </a:r>
          <a:endParaRPr lang="fi-FI" sz="1200"/>
        </a:p>
      </xdr:txBody>
    </xdr:sp>
    <xdr:clientData/>
  </xdr:twoCellAnchor>
  <xdr:twoCellAnchor>
    <xdr:from>
      <xdr:col>0</xdr:col>
      <xdr:colOff>0</xdr:colOff>
      <xdr:row>11</xdr:row>
      <xdr:rowOff>0</xdr:rowOff>
    </xdr:from>
    <xdr:to>
      <xdr:col>11</xdr:col>
      <xdr:colOff>123824</xdr:colOff>
      <xdr:row>33</xdr:row>
      <xdr:rowOff>123825</xdr:rowOff>
    </xdr:to>
    <xdr:grpSp>
      <xdr:nvGrpSpPr>
        <xdr:cNvPr id="3" name="Group 4">
          <a:extLst>
            <a:ext uri="{FF2B5EF4-FFF2-40B4-BE49-F238E27FC236}">
              <a16:creationId xmlns:a16="http://schemas.microsoft.com/office/drawing/2014/main" id="{B046A467-E23E-264C-9F29-B890DF2EE3AA}"/>
            </a:ext>
          </a:extLst>
        </xdr:cNvPr>
        <xdr:cNvGrpSpPr/>
      </xdr:nvGrpSpPr>
      <xdr:grpSpPr>
        <a:xfrm>
          <a:off x="0" y="2949677"/>
          <a:ext cx="11850840" cy="4630277"/>
          <a:chOff x="0" y="2905125"/>
          <a:chExt cx="12134849" cy="4524375"/>
        </a:xfrm>
      </xdr:grpSpPr>
      <xdr:graphicFrame macro="">
        <xdr:nvGraphicFramePr>
          <xdr:cNvPr id="4" name="Chart 1">
            <a:extLst>
              <a:ext uri="{FF2B5EF4-FFF2-40B4-BE49-F238E27FC236}">
                <a16:creationId xmlns:a16="http://schemas.microsoft.com/office/drawing/2014/main" id="{89A98B17-9C57-EB49-B5BF-D1B5B0A3822A}"/>
              </a:ext>
            </a:extLst>
          </xdr:cNvPr>
          <xdr:cNvGraphicFramePr>
            <a:graphicFrameLocks/>
          </xdr:cNvGraphicFramePr>
        </xdr:nvGraphicFramePr>
        <xdr:xfrm>
          <a:off x="0" y="2905125"/>
          <a:ext cx="12134849" cy="45243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Right Arrow 3">
            <a:extLst>
              <a:ext uri="{FF2B5EF4-FFF2-40B4-BE49-F238E27FC236}">
                <a16:creationId xmlns:a16="http://schemas.microsoft.com/office/drawing/2014/main" id="{2A64AC99-F189-864B-94B5-3BB1A4489B09}"/>
              </a:ext>
            </a:extLst>
          </xdr:cNvPr>
          <xdr:cNvSpPr/>
        </xdr:nvSpPr>
        <xdr:spPr>
          <a:xfrm>
            <a:off x="581025" y="3314700"/>
            <a:ext cx="10734675" cy="476250"/>
          </a:xfrm>
          <a:prstGeom prst="rightArrow">
            <a:avLst/>
          </a:prstGeom>
          <a:solidFill>
            <a:schemeClr val="accent6">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112184</xdr:colOff>
      <xdr:row>0</xdr:row>
      <xdr:rowOff>76200</xdr:rowOff>
    </xdr:from>
    <xdr:to>
      <xdr:col>27</xdr:col>
      <xdr:colOff>342900</xdr:colOff>
      <xdr:row>19</xdr:row>
      <xdr:rowOff>112184</xdr:rowOff>
    </xdr:to>
    <xdr:graphicFrame macro="">
      <xdr:nvGraphicFramePr>
        <xdr:cNvPr id="2" name="Graphique 1">
          <a:extLst>
            <a:ext uri="{FF2B5EF4-FFF2-40B4-BE49-F238E27FC236}">
              <a16:creationId xmlns:a16="http://schemas.microsoft.com/office/drawing/2014/main" id="{53B281CB-2F69-F44D-867C-87DEE0B10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152400</xdr:colOff>
      <xdr:row>41</xdr:row>
      <xdr:rowOff>76200</xdr:rowOff>
    </xdr:from>
    <xdr:to>
      <xdr:col>27</xdr:col>
      <xdr:colOff>671286</xdr:colOff>
      <xdr:row>61</xdr:row>
      <xdr:rowOff>150284</xdr:rowOff>
    </xdr:to>
    <xdr:graphicFrame macro="">
      <xdr:nvGraphicFramePr>
        <xdr:cNvPr id="3" name="Graphique 2">
          <a:extLst>
            <a:ext uri="{FF2B5EF4-FFF2-40B4-BE49-F238E27FC236}">
              <a16:creationId xmlns:a16="http://schemas.microsoft.com/office/drawing/2014/main" id="{4558C7FE-95A8-9144-B1C9-218FF27A4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127000</xdr:colOff>
      <xdr:row>20</xdr:row>
      <xdr:rowOff>38100</xdr:rowOff>
    </xdr:from>
    <xdr:to>
      <xdr:col>27</xdr:col>
      <xdr:colOff>707572</xdr:colOff>
      <xdr:row>40</xdr:row>
      <xdr:rowOff>124884</xdr:rowOff>
    </xdr:to>
    <xdr:graphicFrame macro="">
      <xdr:nvGraphicFramePr>
        <xdr:cNvPr id="4" name="Graphique 3">
          <a:extLst>
            <a:ext uri="{FF2B5EF4-FFF2-40B4-BE49-F238E27FC236}">
              <a16:creationId xmlns:a16="http://schemas.microsoft.com/office/drawing/2014/main" id="{A292A533-0A3A-164F-BC08-7879D3ED2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152400</xdr:colOff>
      <xdr:row>62</xdr:row>
      <xdr:rowOff>76200</xdr:rowOff>
    </xdr:from>
    <xdr:to>
      <xdr:col>27</xdr:col>
      <xdr:colOff>383116</xdr:colOff>
      <xdr:row>82</xdr:row>
      <xdr:rowOff>150284</xdr:rowOff>
    </xdr:to>
    <xdr:graphicFrame macro="">
      <xdr:nvGraphicFramePr>
        <xdr:cNvPr id="5" name="Graphique 4">
          <a:extLst>
            <a:ext uri="{FF2B5EF4-FFF2-40B4-BE49-F238E27FC236}">
              <a16:creationId xmlns:a16="http://schemas.microsoft.com/office/drawing/2014/main" id="{6B212BF0-8842-014F-B330-635B8BCF2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289560</xdr:colOff>
      <xdr:row>6</xdr:row>
      <xdr:rowOff>68580</xdr:rowOff>
    </xdr:from>
    <xdr:to>
      <xdr:col>6</xdr:col>
      <xdr:colOff>449580</xdr:colOff>
      <xdr:row>18</xdr:row>
      <xdr:rowOff>38100</xdr:rowOff>
    </xdr:to>
    <xdr:sp macro="" textlink="">
      <xdr:nvSpPr>
        <xdr:cNvPr id="6" name="Rectangle à coins arrondis 1">
          <a:extLst>
            <a:ext uri="{FF2B5EF4-FFF2-40B4-BE49-F238E27FC236}">
              <a16:creationId xmlns:a16="http://schemas.microsoft.com/office/drawing/2014/main" id="{50514458-B824-A847-B4C3-ED660C403708}"/>
            </a:ext>
          </a:extLst>
        </xdr:cNvPr>
        <xdr:cNvSpPr/>
      </xdr:nvSpPr>
      <xdr:spPr>
        <a:xfrm>
          <a:off x="1965960" y="1592580"/>
          <a:ext cx="3182620" cy="2598420"/>
        </a:xfrm>
        <a:prstGeom prst="wedgeRoundRectCallout">
          <a:avLst>
            <a:gd name="adj1" fmla="val -72339"/>
            <a:gd name="adj2" fmla="val -181390"/>
            <a:gd name="adj3" fmla="val 16667"/>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r-FR" sz="1400" b="1" u="sng"/>
            <a:t>STEP 1:</a:t>
          </a:r>
        </a:p>
        <a:p>
          <a:pPr algn="l"/>
          <a:r>
            <a:rPr lang="fr-FR" sz="1100"/>
            <a:t>Import the time and instantaneous</a:t>
          </a:r>
          <a:r>
            <a:rPr lang="fr-FR" sz="1100" baseline="0"/>
            <a:t> velocity data (from radar or laser gun) here in columns A and B</a:t>
          </a:r>
        </a:p>
        <a:p>
          <a:pPr algn="l"/>
          <a:r>
            <a:rPr lang="fr-FR" sz="1100" baseline="0"/>
            <a:t>NB1: </a:t>
          </a:r>
          <a:r>
            <a:rPr lang="en-GB" sz="1100">
              <a:solidFill>
                <a:schemeClr val="lt1"/>
              </a:solidFill>
              <a:effectLst/>
              <a:latin typeface="+mn-lt"/>
              <a:ea typeface="+mn-ea"/>
              <a:cs typeface="+mn-cs"/>
            </a:rPr>
            <a:t>all velocity values measured before the actual sprint start and after the maximal velocity plateau have to be deleted. </a:t>
          </a:r>
        </a:p>
        <a:p>
          <a:pPr algn="l"/>
          <a:r>
            <a:rPr lang="en-GB" sz="1100">
              <a:solidFill>
                <a:schemeClr val="lt1"/>
              </a:solidFill>
              <a:effectLst/>
              <a:latin typeface="+mn-lt"/>
              <a:ea typeface="+mn-ea"/>
              <a:cs typeface="+mn-cs"/>
            </a:rPr>
            <a:t>NB2: At sprint start, delete all the values for which there is a doubt between actual signal and noise, the</a:t>
          </a:r>
          <a:r>
            <a:rPr lang="en-GB" sz="1100" baseline="0">
              <a:solidFill>
                <a:schemeClr val="lt1"/>
              </a:solidFill>
              <a:effectLst/>
              <a:latin typeface="+mn-lt"/>
              <a:ea typeface="+mn-ea"/>
              <a:cs typeface="+mn-cs"/>
            </a:rPr>
            <a:t> following analysis will extrapolate these values.</a:t>
          </a:r>
          <a:endParaRPr lang="fr-FR" sz="1100" baseline="0"/>
        </a:p>
      </xdr:txBody>
    </xdr:sp>
    <xdr:clientData/>
  </xdr:twoCellAnchor>
  <xdr:twoCellAnchor>
    <xdr:from>
      <xdr:col>18</xdr:col>
      <xdr:colOff>22860</xdr:colOff>
      <xdr:row>0</xdr:row>
      <xdr:rowOff>53340</xdr:rowOff>
    </xdr:from>
    <xdr:to>
      <xdr:col>21</xdr:col>
      <xdr:colOff>830580</xdr:colOff>
      <xdr:row>4</xdr:row>
      <xdr:rowOff>137160</xdr:rowOff>
    </xdr:to>
    <xdr:sp macro="" textlink="">
      <xdr:nvSpPr>
        <xdr:cNvPr id="7" name="Rectangle à coins arrondis 6">
          <a:extLst>
            <a:ext uri="{FF2B5EF4-FFF2-40B4-BE49-F238E27FC236}">
              <a16:creationId xmlns:a16="http://schemas.microsoft.com/office/drawing/2014/main" id="{DF50A67F-1150-564E-BC4A-027B128F0978}"/>
            </a:ext>
          </a:extLst>
        </xdr:cNvPr>
        <xdr:cNvSpPr/>
      </xdr:nvSpPr>
      <xdr:spPr>
        <a:xfrm>
          <a:off x="17155160" y="53340"/>
          <a:ext cx="3322320" cy="1201420"/>
        </a:xfrm>
        <a:prstGeom prst="wedgeRoundRectCallout">
          <a:avLst>
            <a:gd name="adj1" fmla="val -70751"/>
            <a:gd name="adj2" fmla="val -16416"/>
            <a:gd name="adj3" fmla="val 16667"/>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fr-FR" sz="1100" b="1" u="sng">
              <a:solidFill>
                <a:schemeClr val="lt1"/>
              </a:solidFill>
              <a:effectLst/>
              <a:latin typeface="+mn-lt"/>
              <a:ea typeface="+mn-ea"/>
              <a:cs typeface="+mn-cs"/>
            </a:rPr>
            <a:t>STEP 2:</a:t>
          </a:r>
          <a:endParaRPr lang="fr-FR">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lt1"/>
              </a:solidFill>
              <a:effectLst/>
              <a:latin typeface="+mn-lt"/>
              <a:ea typeface="+mn-ea"/>
              <a:cs typeface="+mn-cs"/>
            </a:rPr>
            <a:t>Run the Excel solver: target Q8 value of 0 and modifiable cells Q1, Q6 an Q7.</a:t>
          </a: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lt1"/>
              </a:solidFill>
              <a:effectLst/>
              <a:latin typeface="+mn-lt"/>
              <a:ea typeface="+mn-ea"/>
              <a:cs typeface="+mn-cs"/>
            </a:rPr>
            <a:t>Check on the speed-time figure that the modeled speed regression well fits the experimental speed signal.</a:t>
          </a:r>
          <a:endParaRPr lang="fr-FR">
            <a:effectLst/>
          </a:endParaRPr>
        </a:p>
        <a:p>
          <a:pPr algn="l"/>
          <a:endParaRPr lang="fr-FR" sz="1100"/>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Bureau">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ublication/277020032_A_simple_method_for_measuring_power_force_velocity_properties_and_mechanical_effectiveness_in_sprint_running_Simple_method_to_compute_sprint_mechanics" TargetMode="External"/><Relationship Id="rId1" Type="http://schemas.openxmlformats.org/officeDocument/2006/relationships/hyperlink" Target="https://www.researchgate.net/publication/287995954_Interpreting_Power-Force-Velocity_Profiles_for_Individualized_and_Specific_Traini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249"/>
  <sheetViews>
    <sheetView tabSelected="1" zoomScale="125" workbookViewId="0">
      <selection activeCell="C8" sqref="C8"/>
    </sheetView>
  </sheetViews>
  <sheetFormatPr baseColWidth="10" defaultRowHeight="16" x14ac:dyDescent="0.2"/>
  <cols>
    <col min="1" max="1" width="10.83203125" style="14"/>
    <col min="2" max="2" width="10.6640625" style="14" customWidth="1"/>
    <col min="3" max="3" width="8.6640625" style="14" customWidth="1"/>
    <col min="4" max="4" width="12.83203125" style="14" customWidth="1"/>
    <col min="5" max="5" width="13.6640625" style="14" customWidth="1"/>
    <col min="6" max="6" width="7.83203125" style="10" customWidth="1"/>
    <col min="7" max="7" width="10" style="10" customWidth="1"/>
    <col min="8" max="8" width="10.83203125" style="10"/>
    <col min="9" max="9" width="15.5" style="10" customWidth="1"/>
    <col min="10" max="15" width="10.83203125" style="10"/>
    <col min="16" max="16" width="10.83203125" style="18"/>
  </cols>
  <sheetData>
    <row r="1" spans="1:16" s="5" customFormat="1" ht="60" customHeight="1" x14ac:dyDescent="0.3">
      <c r="A1" s="1"/>
      <c r="B1" s="20" t="s">
        <v>0</v>
      </c>
      <c r="C1" s="20" t="s">
        <v>13</v>
      </c>
      <c r="D1" s="2" t="s">
        <v>14</v>
      </c>
      <c r="E1" s="2" t="s">
        <v>15</v>
      </c>
      <c r="F1" s="3" t="s">
        <v>13</v>
      </c>
      <c r="G1" s="3" t="s">
        <v>10</v>
      </c>
      <c r="H1" s="3" t="s">
        <v>9</v>
      </c>
      <c r="I1" s="3" t="s">
        <v>22</v>
      </c>
      <c r="J1" s="3" t="s">
        <v>23</v>
      </c>
      <c r="K1" s="3" t="s">
        <v>24</v>
      </c>
      <c r="L1" s="3" t="s">
        <v>25</v>
      </c>
      <c r="M1" s="3" t="s">
        <v>26</v>
      </c>
      <c r="N1" s="3" t="s">
        <v>27</v>
      </c>
      <c r="O1" s="3" t="s">
        <v>28</v>
      </c>
      <c r="P1" s="4" t="s">
        <v>29</v>
      </c>
    </row>
    <row r="2" spans="1:16" x14ac:dyDescent="0.2">
      <c r="A2" s="6" t="s">
        <v>1</v>
      </c>
      <c r="B2" s="21">
        <v>5</v>
      </c>
      <c r="C2" s="22">
        <v>1.361</v>
      </c>
      <c r="D2" s="9">
        <f t="shared" ref="D2:D7" si="0">$A$3*(C2+$A$5*EXP(-C2/$A$5))-$A$3*$A$5</f>
        <v>4.6946733344778444</v>
      </c>
      <c r="E2" s="9">
        <f t="shared" ref="E2:E7" si="1">(D2-B2)^2</f>
        <v>9.3224372678878273E-2</v>
      </c>
      <c r="F2" s="10">
        <v>0.01</v>
      </c>
      <c r="G2" s="11">
        <v>0</v>
      </c>
      <c r="H2" s="11">
        <f>$A$3*(1-EXP(-F2/$A$5))</f>
        <v>7.2352128959054379E-2</v>
      </c>
      <c r="I2" s="39">
        <f>($A$3/$A$5)*EXP(-F2/$A$5)</f>
        <v>7.2035631231117296</v>
      </c>
      <c r="J2" s="11">
        <f>(0.5*(1.293*($A$13/760*273/(273+$A$11)))*((0.2025*$A$7^0.725*$A$9^0.425)*0.266)*0.9)*H2^2</f>
        <v>2.0451884416478124E-3</v>
      </c>
      <c r="K2" s="12">
        <f>J2+$A$9*I2</f>
        <v>590.6942212836035</v>
      </c>
      <c r="L2" s="11">
        <f>K2/$A$9</f>
        <v>7.2035880644341894</v>
      </c>
      <c r="M2" s="12">
        <f>K2*H2</f>
        <v>42.737984473679482</v>
      </c>
      <c r="N2" s="11">
        <f>L2*H2</f>
        <v>0.52119493260584737</v>
      </c>
      <c r="O2" s="36"/>
      <c r="P2" s="13"/>
    </row>
    <row r="3" spans="1:16" x14ac:dyDescent="0.2">
      <c r="A3" s="14">
        <v>8.2940864614370291</v>
      </c>
      <c r="B3" s="21">
        <v>10</v>
      </c>
      <c r="C3" s="22">
        <v>2.1320000000000001</v>
      </c>
      <c r="D3" s="9">
        <f>$A$3*(C3+$A$5*EXP(-C3/$A$5))-$A$3*$A$5</f>
        <v>9.6785496574424972</v>
      </c>
      <c r="E3" s="9">
        <f t="shared" si="1"/>
        <v>0.10333032273033591</v>
      </c>
      <c r="F3" s="10">
        <v>0.02</v>
      </c>
      <c r="G3" s="11">
        <f>G2+H3*0.01</f>
        <v>1.4407310576057392E-3</v>
      </c>
      <c r="H3" s="11">
        <f t="shared" ref="H3:H65" si="2">$A$3*(1-EXP(-F3/$A$5))</f>
        <v>0.14407310576057392</v>
      </c>
      <c r="I3" s="11">
        <f t="shared" ref="I3:I66" si="3">($A$3/$A$5)*EXP(-F3/$A$5)</f>
        <v>7.1407239990597535</v>
      </c>
      <c r="J3" s="11">
        <f t="shared" ref="J3:J66" si="4">(0.5*(1.293*($A$13/760*273/(273+$A$11)))*((0.2025*$A$7^0.725*$A$9^0.425)*0.266)*0.9)*H3^2</f>
        <v>8.1095459091433952E-3</v>
      </c>
      <c r="K3" s="12">
        <f t="shared" ref="K3:K66" si="5">J3+$A$9*I3</f>
        <v>585.54747746880901</v>
      </c>
      <c r="L3" s="11">
        <f t="shared" ref="L3:L66" si="6">K3/$A$9</f>
        <v>7.1408228959610858</v>
      </c>
      <c r="M3" s="12">
        <f t="shared" ref="M3:M66" si="7">K3*H3</f>
        <v>84.361643649200985</v>
      </c>
      <c r="N3" s="11">
        <f t="shared" ref="N3:N66" si="8">L3*H3</f>
        <v>1.0288005323073293</v>
      </c>
      <c r="O3" s="36"/>
      <c r="P3" s="13"/>
    </row>
    <row r="4" spans="1:16" x14ac:dyDescent="0.2">
      <c r="A4" s="6" t="s">
        <v>2</v>
      </c>
      <c r="B4" s="21">
        <v>15</v>
      </c>
      <c r="C4" s="22">
        <v>2.827</v>
      </c>
      <c r="D4" s="9">
        <f t="shared" si="0"/>
        <v>14.776189292705903</v>
      </c>
      <c r="E4" s="9">
        <f t="shared" si="1"/>
        <v>5.0091232699484123E-2</v>
      </c>
      <c r="F4" s="10">
        <v>0.03</v>
      </c>
      <c r="G4" s="11">
        <f t="shared" ref="G4:G67" si="9">G3+H4*0.01</f>
        <v>3.5924154191944637E-3</v>
      </c>
      <c r="H4" s="11">
        <f t="shared" si="2"/>
        <v>0.21516843615887243</v>
      </c>
      <c r="I4" s="11">
        <f t="shared" si="3"/>
        <v>7.0784330419973793</v>
      </c>
      <c r="J4" s="11">
        <f t="shared" si="4"/>
        <v>1.8087886618164226E-2</v>
      </c>
      <c r="K4" s="12">
        <f t="shared" si="5"/>
        <v>580.44959733040332</v>
      </c>
      <c r="L4" s="11">
        <f t="shared" si="6"/>
        <v>7.0786536259805279</v>
      </c>
      <c r="M4" s="12">
        <f t="shared" si="7"/>
        <v>124.89443212663009</v>
      </c>
      <c r="N4" s="11">
        <f t="shared" si="8"/>
        <v>1.523102830812562</v>
      </c>
      <c r="O4" s="36"/>
      <c r="P4" s="13"/>
    </row>
    <row r="5" spans="1:16" x14ac:dyDescent="0.2">
      <c r="A5" s="14">
        <v>1.1413427205350044</v>
      </c>
      <c r="B5" s="21">
        <v>20</v>
      </c>
      <c r="C5" s="22">
        <v>3.4710000000000001</v>
      </c>
      <c r="D5" s="9">
        <f t="shared" si="0"/>
        <v>19.774680208294832</v>
      </c>
      <c r="E5" s="9">
        <f t="shared" si="1"/>
        <v>5.0769008534060259E-2</v>
      </c>
      <c r="F5" s="10">
        <v>0.04</v>
      </c>
      <c r="G5" s="11">
        <f t="shared" si="9"/>
        <v>6.4488511979914342E-3</v>
      </c>
      <c r="H5" s="11">
        <f t="shared" si="2"/>
        <v>0.28564357787969702</v>
      </c>
      <c r="I5" s="11">
        <f t="shared" si="3"/>
        <v>7.0166854700780625</v>
      </c>
      <c r="J5" s="11">
        <f t="shared" si="4"/>
        <v>3.1877160471336784E-2</v>
      </c>
      <c r="K5" s="12">
        <f t="shared" si="5"/>
        <v>575.40008570687246</v>
      </c>
      <c r="L5" s="11">
        <f t="shared" si="6"/>
        <v>7.0170742159374688</v>
      </c>
      <c r="M5" s="12">
        <f t="shared" si="7"/>
        <v>164.35933919359536</v>
      </c>
      <c r="N5" s="11">
        <f t="shared" si="8"/>
        <v>2.0043821852877484</v>
      </c>
      <c r="O5" s="36"/>
      <c r="P5" s="13"/>
    </row>
    <row r="6" spans="1:16" x14ac:dyDescent="0.2">
      <c r="A6" s="19" t="s">
        <v>11</v>
      </c>
      <c r="B6" s="21">
        <v>25</v>
      </c>
      <c r="C6" s="22">
        <v>4.0830000000000002</v>
      </c>
      <c r="D6" s="9">
        <f t="shared" si="0"/>
        <v>24.662938323525438</v>
      </c>
      <c r="E6" s="9">
        <f t="shared" si="1"/>
        <v>0.11361057374784228</v>
      </c>
      <c r="F6" s="10">
        <v>0.05</v>
      </c>
      <c r="G6" s="11">
        <f t="shared" si="9"/>
        <v>1.0003890608383494E-2</v>
      </c>
      <c r="H6" s="11">
        <f t="shared" si="2"/>
        <v>0.35550394103920602</v>
      </c>
      <c r="I6" s="11">
        <f t="shared" si="3"/>
        <v>6.9554765431689196</v>
      </c>
      <c r="J6" s="11">
        <f t="shared" si="4"/>
        <v>4.9376413268538262E-2</v>
      </c>
      <c r="K6" s="12">
        <f t="shared" si="5"/>
        <v>570.39845295311989</v>
      </c>
      <c r="L6" s="11">
        <f t="shared" si="6"/>
        <v>6.9560786945502429</v>
      </c>
      <c r="M6" s="12">
        <f t="shared" si="7"/>
        <v>202.77889798750027</v>
      </c>
      <c r="N6" s="11">
        <f t="shared" si="8"/>
        <v>2.4729133900914668</v>
      </c>
      <c r="O6" s="36"/>
      <c r="P6" s="13"/>
    </row>
    <row r="7" spans="1:16" x14ac:dyDescent="0.2">
      <c r="A7" s="14">
        <v>1.93</v>
      </c>
      <c r="B7" s="21">
        <v>30</v>
      </c>
      <c r="C7" s="22">
        <v>4.6959999999999997</v>
      </c>
      <c r="D7" s="9">
        <f t="shared" si="0"/>
        <v>29.637267314308225</v>
      </c>
      <c r="E7" s="9">
        <f t="shared" si="1"/>
        <v>0.13157500126916785</v>
      </c>
      <c r="F7" s="10">
        <v>0.06</v>
      </c>
      <c r="G7" s="11">
        <f t="shared" si="9"/>
        <v>1.4251439493976278E-2</v>
      </c>
      <c r="H7" s="11">
        <f t="shared" si="2"/>
        <v>0.42475488855927829</v>
      </c>
      <c r="I7" s="11">
        <f t="shared" si="3"/>
        <v>6.894801562486859</v>
      </c>
      <c r="J7" s="11">
        <f t="shared" si="4"/>
        <v>7.0486747631846203E-2</v>
      </c>
      <c r="K7" s="12">
        <f t="shared" si="5"/>
        <v>565.44421487155432</v>
      </c>
      <c r="L7" s="11">
        <f t="shared" si="6"/>
        <v>6.8956611569701742</v>
      </c>
      <c r="M7" s="12">
        <f t="shared" si="7"/>
        <v>240.17519447425568</v>
      </c>
      <c r="N7" s="11">
        <f t="shared" si="8"/>
        <v>2.9289657862714105</v>
      </c>
      <c r="O7" s="36"/>
      <c r="P7" s="13"/>
    </row>
    <row r="8" spans="1:16" ht="17" thickBot="1" x14ac:dyDescent="0.25">
      <c r="A8" s="19" t="s">
        <v>12</v>
      </c>
      <c r="B8" s="7"/>
      <c r="C8" s="8"/>
      <c r="D8" s="8"/>
      <c r="E8" s="15" t="s">
        <v>16</v>
      </c>
      <c r="F8" s="10">
        <v>7.0000000000000007E-2</v>
      </c>
      <c r="G8" s="11">
        <f t="shared" si="9"/>
        <v>1.9185456859768333E-2</v>
      </c>
      <c r="H8" s="11">
        <f t="shared" si="2"/>
        <v>0.49340173657920544</v>
      </c>
      <c r="I8" s="11">
        <f t="shared" si="3"/>
        <v>6.8346558702378655</v>
      </c>
      <c r="J8" s="11">
        <f t="shared" si="4"/>
        <v>9.5111284632519624E-2</v>
      </c>
      <c r="K8" s="12">
        <f t="shared" si="5"/>
        <v>560.53689264413742</v>
      </c>
      <c r="L8" s="11">
        <f t="shared" si="6"/>
        <v>6.8358157639528958</v>
      </c>
      <c r="M8" s="12">
        <f t="shared" si="7"/>
        <v>276.56987624732903</v>
      </c>
      <c r="N8" s="11">
        <f t="shared" si="8"/>
        <v>3.3728033688698669</v>
      </c>
      <c r="O8" s="36"/>
      <c r="P8" s="13"/>
    </row>
    <row r="9" spans="1:16" ht="17" thickBot="1" x14ac:dyDescent="0.25">
      <c r="A9" s="14">
        <v>82</v>
      </c>
      <c r="B9" s="7"/>
      <c r="C9" s="7"/>
      <c r="D9" s="7"/>
      <c r="E9" s="23">
        <f>SUM(E2:E7)</f>
        <v>0.54260051165976864</v>
      </c>
      <c r="F9" s="10">
        <v>0.08</v>
      </c>
      <c r="G9" s="11">
        <f t="shared" si="9"/>
        <v>2.4799954408406294E-2</v>
      </c>
      <c r="H9" s="11">
        <f t="shared" si="2"/>
        <v>0.561449754863796</v>
      </c>
      <c r="I9" s="11">
        <f t="shared" si="3"/>
        <v>6.7750348492594403</v>
      </c>
      <c r="J9" s="11">
        <f t="shared" si="4"/>
        <v>0.12315512610761521</v>
      </c>
      <c r="K9" s="12">
        <f t="shared" si="5"/>
        <v>555.67601276538164</v>
      </c>
      <c r="L9" s="11">
        <f t="shared" si="6"/>
        <v>6.7765367410412392</v>
      </c>
      <c r="M9" s="12">
        <f t="shared" si="7"/>
        <v>311.98416115081511</v>
      </c>
      <c r="N9" s="11">
        <f t="shared" si="8"/>
        <v>3.8046848920831109</v>
      </c>
      <c r="O9" s="36"/>
      <c r="P9" s="13"/>
    </row>
    <row r="10" spans="1:16" x14ac:dyDescent="0.2">
      <c r="A10" s="19" t="s">
        <v>3</v>
      </c>
      <c r="B10" s="16"/>
      <c r="C10" s="16"/>
      <c r="D10" s="16"/>
      <c r="E10" s="16"/>
      <c r="F10" s="10">
        <v>0.09</v>
      </c>
      <c r="G10" s="11">
        <f t="shared" si="9"/>
        <v>3.1088996080485383E-2</v>
      </c>
      <c r="H10" s="11">
        <f t="shared" si="2"/>
        <v>0.62890416720790887</v>
      </c>
      <c r="I10" s="11">
        <f t="shared" si="3"/>
        <v>6.715933922666161</v>
      </c>
      <c r="J10" s="11">
        <f t="shared" si="4"/>
        <v>0.15452531765405206</v>
      </c>
      <c r="K10" s="12">
        <f t="shared" si="5"/>
        <v>550.86110697627919</v>
      </c>
      <c r="L10" s="11">
        <f t="shared" si="6"/>
        <v>6.7178183777595022</v>
      </c>
      <c r="M10" s="12">
        <f t="shared" si="7"/>
        <v>346.43884573014367</v>
      </c>
      <c r="N10" s="11">
        <f t="shared" si="8"/>
        <v>4.2248639723188255</v>
      </c>
      <c r="O10" s="36"/>
      <c r="P10" s="13"/>
    </row>
    <row r="11" spans="1:16" ht="17" thickBot="1" x14ac:dyDescent="0.25">
      <c r="A11" s="14">
        <v>26</v>
      </c>
      <c r="B11" s="17"/>
      <c r="C11" s="17"/>
      <c r="D11" s="17"/>
      <c r="E11" s="17"/>
      <c r="F11" s="10">
        <v>0.1</v>
      </c>
      <c r="G11" s="11">
        <f t="shared" si="9"/>
        <v>3.8046697598860112E-2</v>
      </c>
      <c r="H11" s="11">
        <f t="shared" si="2"/>
        <v>0.69577015183747259</v>
      </c>
      <c r="I11" s="11">
        <f t="shared" si="3"/>
        <v>6.6573485534983261</v>
      </c>
      <c r="J11" s="11">
        <f t="shared" si="4"/>
        <v>0.18913081228816778</v>
      </c>
      <c r="K11" s="12">
        <f t="shared" si="5"/>
        <v>546.09171219915083</v>
      </c>
      <c r="L11" s="11">
        <f t="shared" si="6"/>
        <v>6.6596550268189123</v>
      </c>
      <c r="M11" s="12">
        <f t="shared" si="7"/>
        <v>379.95431351398855</v>
      </c>
      <c r="N11" s="11">
        <f t="shared" si="8"/>
        <v>4.6335891891949821</v>
      </c>
      <c r="O11" s="36"/>
      <c r="P11" s="13"/>
    </row>
    <row r="12" spans="1:16" x14ac:dyDescent="0.2">
      <c r="A12" s="19" t="s">
        <v>32</v>
      </c>
      <c r="B12" s="26" t="s">
        <v>4</v>
      </c>
      <c r="C12" s="27" t="s">
        <v>5</v>
      </c>
      <c r="D12" s="27" t="s">
        <v>6</v>
      </c>
      <c r="E12" s="28" t="s">
        <v>17</v>
      </c>
      <c r="F12" s="10">
        <v>0.11</v>
      </c>
      <c r="G12" s="11">
        <f t="shared" si="9"/>
        <v>4.5667226016930053E-2</v>
      </c>
      <c r="H12" s="11">
        <f t="shared" si="2"/>
        <v>0.76205284180699395</v>
      </c>
      <c r="I12" s="11">
        <f t="shared" si="3"/>
        <v>6.5992742443736745</v>
      </c>
      <c r="J12" s="11">
        <f t="shared" si="4"/>
        <v>0.22688243475899744</v>
      </c>
      <c r="K12" s="12">
        <f t="shared" si="5"/>
        <v>541.36737047340023</v>
      </c>
      <c r="L12" s="11">
        <f t="shared" si="6"/>
        <v>6.6020411033341491</v>
      </c>
      <c r="M12" s="12">
        <f t="shared" si="7"/>
        <v>412.55054313083434</v>
      </c>
      <c r="N12" s="11">
        <f t="shared" si="8"/>
        <v>5.0311041845223698</v>
      </c>
      <c r="O12" s="36"/>
      <c r="P12" s="13"/>
    </row>
    <row r="13" spans="1:16" x14ac:dyDescent="0.2">
      <c r="A13" s="14">
        <v>990</v>
      </c>
      <c r="B13" s="29">
        <f>INTERCEPT(L2:L601,H2:H601)</f>
        <v>7.1729024373206451</v>
      </c>
      <c r="C13" s="30">
        <f>-B13/E13</f>
        <v>8.6707293316634733</v>
      </c>
      <c r="D13" s="30">
        <f>B13*C13/4</f>
        <v>15.548573889109134</v>
      </c>
      <c r="E13" s="31">
        <f>SLOPE(L2:L601,H2:H601)</f>
        <v>-0.82725479748593755</v>
      </c>
      <c r="F13" s="10">
        <v>0.12</v>
      </c>
      <c r="G13" s="11">
        <f t="shared" si="9"/>
        <v>5.3944799270866074E-2</v>
      </c>
      <c r="H13" s="11">
        <f t="shared" si="2"/>
        <v>0.82775732539360192</v>
      </c>
      <c r="I13" s="11">
        <f t="shared" si="3"/>
        <v>6.5417065371421348</v>
      </c>
      <c r="J13" s="11">
        <f t="shared" si="4"/>
        <v>0.26769284650372926</v>
      </c>
      <c r="K13" s="12">
        <f t="shared" si="5"/>
        <v>536.68762889215873</v>
      </c>
      <c r="L13" s="11">
        <f t="shared" si="6"/>
        <v>6.544971084050716</v>
      </c>
      <c r="M13" s="12">
        <f t="shared" si="7"/>
        <v>444.24711626360732</v>
      </c>
      <c r="N13" s="11">
        <f t="shared" si="8"/>
        <v>5.4176477593122838</v>
      </c>
      <c r="O13" s="36"/>
      <c r="P13" s="13"/>
    </row>
    <row r="14" spans="1:16" x14ac:dyDescent="0.2">
      <c r="B14" s="32" t="s">
        <v>7</v>
      </c>
      <c r="C14" s="33" t="s">
        <v>8</v>
      </c>
      <c r="D14" s="33" t="s">
        <v>30</v>
      </c>
      <c r="E14" s="40" t="s">
        <v>31</v>
      </c>
      <c r="F14" s="10">
        <v>0.13</v>
      </c>
      <c r="G14" s="11">
        <f t="shared" si="9"/>
        <v>6.2873685735742701E-2</v>
      </c>
      <c r="H14" s="11">
        <f t="shared" si="2"/>
        <v>0.89288864648766286</v>
      </c>
      <c r="I14" s="11">
        <f t="shared" si="3"/>
        <v>6.4846410125435892</v>
      </c>
      <c r="J14" s="11">
        <f t="shared" si="4"/>
        <v>0.31147651123399239</v>
      </c>
      <c r="K14" s="12">
        <f t="shared" si="5"/>
        <v>532.05203953980833</v>
      </c>
      <c r="L14" s="11">
        <f t="shared" si="6"/>
        <v>6.4884395065830285</v>
      </c>
      <c r="M14" s="12">
        <f t="shared" si="7"/>
        <v>475.06322544569997</v>
      </c>
      <c r="N14" s="11">
        <f t="shared" si="8"/>
        <v>5.7934539688499997</v>
      </c>
      <c r="O14" s="36"/>
      <c r="P14" s="13"/>
    </row>
    <row r="15" spans="1:16" ht="17" thickBot="1" x14ac:dyDescent="0.25">
      <c r="B15" s="34">
        <f>MAX(P:P)</f>
        <v>0.4313876108189395</v>
      </c>
      <c r="C15" s="35">
        <f>SLOPE(P2:P601,H2:H601)</f>
        <v>-7.7341058124321183E-2</v>
      </c>
      <c r="D15" s="37">
        <f>C13/2</f>
        <v>4.3353646658317366</v>
      </c>
      <c r="E15" s="38">
        <f>VLOOKUP(B7,G2:H601,2,1)</f>
        <v>8.1625799391118363</v>
      </c>
      <c r="F15" s="10">
        <v>0.14000000000000001</v>
      </c>
      <c r="G15" s="11">
        <f t="shared" si="9"/>
        <v>7.2448203785542439E-2</v>
      </c>
      <c r="H15" s="11">
        <f t="shared" si="2"/>
        <v>0.95745180497997351</v>
      </c>
      <c r="I15" s="11">
        <f t="shared" si="3"/>
        <v>6.4280732898686272</v>
      </c>
      <c r="J15" s="11">
        <f t="shared" si="4"/>
        <v>0.35814966114181235</v>
      </c>
      <c r="K15" s="12">
        <f t="shared" si="5"/>
        <v>527.46015943036923</v>
      </c>
      <c r="L15" s="11">
        <f t="shared" si="6"/>
        <v>6.4324409686630393</v>
      </c>
      <c r="M15" s="12">
        <f t="shared" si="7"/>
        <v>505.0176817016316</v>
      </c>
      <c r="N15" s="11">
        <f t="shared" si="8"/>
        <v>6.1587522158735561</v>
      </c>
      <c r="O15" s="36"/>
      <c r="P15" s="13"/>
    </row>
    <row r="16" spans="1:16" x14ac:dyDescent="0.2">
      <c r="F16" s="10">
        <v>0.15</v>
      </c>
      <c r="G16" s="11">
        <f t="shared" si="9"/>
        <v>8.2662721356998314E-2</v>
      </c>
      <c r="H16" s="11">
        <f t="shared" si="2"/>
        <v>1.0214517571455881</v>
      </c>
      <c r="I16" s="11">
        <f t="shared" si="3"/>
        <v>6.3719990266222517</v>
      </c>
      <c r="J16" s="11">
        <f t="shared" si="4"/>
        <v>0.40763026371429506</v>
      </c>
      <c r="K16" s="12">
        <f t="shared" si="5"/>
        <v>522.91155044673894</v>
      </c>
      <c r="L16" s="11">
        <f t="shared" si="6"/>
        <v>6.3769701273992556</v>
      </c>
      <c r="M16" s="12">
        <f t="shared" si="7"/>
        <v>534.12892203554532</v>
      </c>
      <c r="N16" s="11">
        <f t="shared" si="8"/>
        <v>6.5137673418968944</v>
      </c>
      <c r="O16" s="36"/>
      <c r="P16" s="13"/>
    </row>
    <row r="17" spans="1:16" x14ac:dyDescent="0.2">
      <c r="F17" s="10">
        <v>0.16</v>
      </c>
      <c r="G17" s="11">
        <f t="shared" si="9"/>
        <v>9.3511655517241263E-2</v>
      </c>
      <c r="H17" s="11">
        <f t="shared" si="2"/>
        <v>1.0848934160242953</v>
      </c>
      <c r="I17" s="11">
        <f t="shared" si="3"/>
        <v>6.316413918190519</v>
      </c>
      <c r="J17" s="11">
        <f t="shared" si="4"/>
        <v>0.45983798914626783</v>
      </c>
      <c r="K17" s="12">
        <f t="shared" si="5"/>
        <v>518.40577928076891</v>
      </c>
      <c r="L17" s="11">
        <f t="shared" si="6"/>
        <v>6.3220216985459627</v>
      </c>
      <c r="M17" s="12">
        <f t="shared" si="7"/>
        <v>562.41501677065025</v>
      </c>
      <c r="N17" s="11">
        <f t="shared" si="8"/>
        <v>6.8587197167152478</v>
      </c>
      <c r="O17" s="36"/>
      <c r="P17" s="13"/>
    </row>
    <row r="18" spans="1:16" x14ac:dyDescent="0.2">
      <c r="F18" s="10">
        <v>0.17</v>
      </c>
      <c r="G18" s="11">
        <f t="shared" si="9"/>
        <v>0.10498947203521894</v>
      </c>
      <c r="H18" s="11">
        <f t="shared" si="2"/>
        <v>1.147781651797767</v>
      </c>
      <c r="I18" s="11">
        <f t="shared" si="3"/>
        <v>6.2613136975100971</v>
      </c>
      <c r="J18" s="11">
        <f t="shared" si="4"/>
        <v>0.51469417834029751</v>
      </c>
      <c r="K18" s="12">
        <f t="shared" si="5"/>
        <v>513.94241737416826</v>
      </c>
      <c r="L18" s="11">
        <f t="shared" si="6"/>
        <v>6.2675904557825399</v>
      </c>
      <c r="M18" s="12">
        <f t="shared" si="7"/>
        <v>589.8936767426602</v>
      </c>
      <c r="N18" s="11">
        <f t="shared" si="8"/>
        <v>7.1938253261300034</v>
      </c>
      <c r="O18" s="36"/>
      <c r="P18" s="13"/>
    </row>
    <row r="19" spans="1:16" x14ac:dyDescent="0.2">
      <c r="F19" s="10">
        <v>0.18</v>
      </c>
      <c r="G19" s="11">
        <f t="shared" si="9"/>
        <v>0.11709068495685328</v>
      </c>
      <c r="H19" s="11">
        <f t="shared" si="2"/>
        <v>1.2101212921634337</v>
      </c>
      <c r="I19" s="11">
        <f t="shared" si="3"/>
        <v>6.2066941347406903</v>
      </c>
      <c r="J19" s="11">
        <f t="shared" si="4"/>
        <v>0.57212181148371544</v>
      </c>
      <c r="K19" s="12">
        <f t="shared" si="5"/>
        <v>509.52104086022035</v>
      </c>
      <c r="L19" s="11">
        <f t="shared" si="6"/>
        <v>6.2136712300026868</v>
      </c>
      <c r="M19" s="12">
        <f t="shared" si="7"/>
        <v>616.58226035022756</v>
      </c>
      <c r="N19" s="11">
        <f t="shared" si="8"/>
        <v>7.5192958579296034</v>
      </c>
      <c r="O19" s="36"/>
      <c r="P19" s="13"/>
    </row>
    <row r="20" spans="1:16" x14ac:dyDescent="0.2">
      <c r="F20" s="10">
        <v>0.19</v>
      </c>
      <c r="G20" s="11">
        <f t="shared" si="9"/>
        <v>0.12980985618390409</v>
      </c>
      <c r="H20" s="11">
        <f t="shared" si="2"/>
        <v>1.2719171227050803</v>
      </c>
      <c r="I20" s="11">
        <f t="shared" si="3"/>
        <v>6.1525510369403387</v>
      </c>
      <c r="J20" s="11">
        <f t="shared" si="4"/>
        <v>0.63204547719241555</v>
      </c>
      <c r="K20" s="12">
        <f t="shared" si="5"/>
        <v>505.14123050630019</v>
      </c>
      <c r="L20" s="11">
        <f t="shared" si="6"/>
        <v>6.1602589086134172</v>
      </c>
      <c r="M20" s="12">
        <f t="shared" si="7"/>
        <v>642.49778046527706</v>
      </c>
      <c r="N20" s="11">
        <f t="shared" si="8"/>
        <v>7.8353387861619153</v>
      </c>
      <c r="O20" s="36"/>
      <c r="P20" s="13"/>
    </row>
    <row r="21" spans="1:16" x14ac:dyDescent="0.2">
      <c r="F21" s="10">
        <v>0.2</v>
      </c>
      <c r="G21" s="11">
        <f t="shared" si="9"/>
        <v>0.14314159505650634</v>
      </c>
      <c r="H21" s="11">
        <f t="shared" si="2"/>
        <v>1.3331738872602243</v>
      </c>
      <c r="I21" s="11">
        <f t="shared" si="3"/>
        <v>6.0988802477435318</v>
      </c>
      <c r="J21" s="11">
        <f t="shared" si="4"/>
        <v>0.69439134221142451</v>
      </c>
      <c r="K21" s="12">
        <f t="shared" si="5"/>
        <v>500.80257165718103</v>
      </c>
      <c r="L21" s="11">
        <f t="shared" si="6"/>
        <v>6.1073484348436713</v>
      </c>
      <c r="M21" s="12">
        <f t="shared" si="7"/>
        <v>667.65691120612109</v>
      </c>
      <c r="N21" s="11">
        <f t="shared" si="8"/>
        <v>8.1421574537331836</v>
      </c>
      <c r="O21" s="36"/>
      <c r="P21" s="13"/>
    </row>
    <row r="22" spans="1:16" x14ac:dyDescent="0.2">
      <c r="F22" s="10">
        <v>0.21</v>
      </c>
      <c r="G22" s="11">
        <f t="shared" si="9"/>
        <v>0.15708055793934911</v>
      </c>
      <c r="H22" s="11">
        <f t="shared" si="2"/>
        <v>1.3938962882842758</v>
      </c>
      <c r="I22" s="11">
        <f t="shared" si="3"/>
        <v>6.0456776470421509</v>
      </c>
      <c r="J22" s="11">
        <f t="shared" si="4"/>
        <v>0.75908712166236547</v>
      </c>
      <c r="K22" s="12">
        <f t="shared" si="5"/>
        <v>496.50465417911875</v>
      </c>
      <c r="L22" s="11">
        <f t="shared" si="6"/>
        <v>6.0549348070624234</v>
      </c>
      <c r="M22" s="12">
        <f t="shared" si="7"/>
        <v>692.07599457614151</v>
      </c>
      <c r="N22" s="11">
        <f t="shared" si="8"/>
        <v>8.4399511533675788</v>
      </c>
      <c r="O22" s="36"/>
      <c r="P22" s="13"/>
    </row>
    <row r="23" spans="1:16" x14ac:dyDescent="0.2">
      <c r="F23" s="10">
        <v>0.22</v>
      </c>
      <c r="G23" s="11">
        <f t="shared" si="9"/>
        <v>0.17162144781146449</v>
      </c>
      <c r="H23" s="11">
        <f t="shared" si="2"/>
        <v>1.4540889872115368</v>
      </c>
      <c r="I23" s="11">
        <f t="shared" si="3"/>
        <v>5.9929391506691729</v>
      </c>
      <c r="J23" s="11">
        <f t="shared" si="4"/>
        <v>0.82606204982816644</v>
      </c>
      <c r="K23" s="12">
        <f t="shared" si="5"/>
        <v>492.24707240470036</v>
      </c>
      <c r="L23" s="11">
        <f t="shared" si="6"/>
        <v>6.0030130781061022</v>
      </c>
      <c r="M23" s="12">
        <f t="shared" si="7"/>
        <v>715.77104697079471</v>
      </c>
      <c r="N23" s="11">
        <f t="shared" si="8"/>
        <v>8.7289152069609113</v>
      </c>
      <c r="O23" s="36"/>
      <c r="P23" s="13"/>
    </row>
    <row r="24" spans="1:16" x14ac:dyDescent="0.2">
      <c r="F24" s="10">
        <v>0.23</v>
      </c>
      <c r="G24" s="11">
        <f t="shared" si="9"/>
        <v>0.18675901385959481</v>
      </c>
      <c r="H24" s="11">
        <f t="shared" si="2"/>
        <v>1.513756604813032</v>
      </c>
      <c r="I24" s="11">
        <f t="shared" si="3"/>
        <v>5.940660710085151</v>
      </c>
      <c r="J24" s="11">
        <f t="shared" si="4"/>
        <v>0.89524685146546334</v>
      </c>
      <c r="K24" s="12">
        <f t="shared" si="5"/>
        <v>488.02942507844784</v>
      </c>
      <c r="L24" s="11">
        <f t="shared" si="6"/>
        <v>5.9515783546152177</v>
      </c>
      <c r="M24" s="12">
        <f t="shared" si="7"/>
        <v>738.75776555560719</v>
      </c>
      <c r="N24" s="11">
        <f t="shared" si="8"/>
        <v>9.0092410433610635</v>
      </c>
      <c r="O24" s="36"/>
      <c r="P24" s="13"/>
    </row>
    <row r="25" spans="1:16" x14ac:dyDescent="0.2">
      <c r="F25" s="10">
        <v>0.24</v>
      </c>
      <c r="G25" s="11">
        <f t="shared" si="9"/>
        <v>0.20248805107510717</v>
      </c>
      <c r="H25" s="11">
        <f t="shared" si="2"/>
        <v>1.5729037215512369</v>
      </c>
      <c r="I25" s="11">
        <f t="shared" si="3"/>
        <v>5.8888383120674197</v>
      </c>
      <c r="J25" s="11">
        <f t="shared" si="4"/>
        <v>0.96657371363539935</v>
      </c>
      <c r="K25" s="12">
        <f t="shared" si="5"/>
        <v>483.8513153031638</v>
      </c>
      <c r="L25" s="11">
        <f t="shared" si="6"/>
        <v>5.9006257963800461</v>
      </c>
      <c r="M25" s="12">
        <f t="shared" si="7"/>
        <v>761.05153451780734</v>
      </c>
      <c r="N25" s="11">
        <f t="shared" si="8"/>
        <v>9.2811162746074061</v>
      </c>
      <c r="O25" s="36"/>
      <c r="P25" s="13"/>
    </row>
    <row r="26" spans="1:16" x14ac:dyDescent="0.2">
      <c r="F26" s="10">
        <v>0.25</v>
      </c>
      <c r="G26" s="11">
        <f t="shared" si="9"/>
        <v>0.21880339985442415</v>
      </c>
      <c r="H26" s="11">
        <f t="shared" si="2"/>
        <v>1.6315348779316992</v>
      </c>
      <c r="I26" s="11">
        <f t="shared" si="3"/>
        <v>5.8374679784020165</v>
      </c>
      <c r="J26" s="11">
        <f t="shared" si="4"/>
        <v>1.0399762580436032</v>
      </c>
      <c r="K26" s="12">
        <f t="shared" si="5"/>
        <v>479.71235048700896</v>
      </c>
      <c r="L26" s="11">
        <f t="shared" si="6"/>
        <v>5.850150615695231</v>
      </c>
      <c r="M26" s="12">
        <f t="shared" si="7"/>
        <v>782.66743119415059</v>
      </c>
      <c r="N26" s="11">
        <f t="shared" si="8"/>
        <v>9.5447247706603733</v>
      </c>
      <c r="O26" s="36"/>
      <c r="P26" s="13"/>
    </row>
    <row r="27" spans="1:16" x14ac:dyDescent="0.2">
      <c r="F27" s="10">
        <v>0.26</v>
      </c>
      <c r="G27" s="11">
        <f t="shared" si="9"/>
        <v>0.23569994560294011</v>
      </c>
      <c r="H27" s="11">
        <f t="shared" si="2"/>
        <v>1.6896545748515943</v>
      </c>
      <c r="I27" s="11">
        <f t="shared" si="3"/>
        <v>5.786545765578289</v>
      </c>
      <c r="J27" s="11">
        <f t="shared" si="4"/>
        <v>1.1153895138803469</v>
      </c>
      <c r="K27" s="12">
        <f t="shared" si="5"/>
        <v>475.61214229130007</v>
      </c>
      <c r="L27" s="11">
        <f t="shared" si="6"/>
        <v>5.8001480767231719</v>
      </c>
      <c r="M27" s="12">
        <f t="shared" si="7"/>
        <v>803.62023207746256</v>
      </c>
      <c r="N27" s="11">
        <f t="shared" si="8"/>
        <v>9.8002467326519831</v>
      </c>
      <c r="O27" s="36"/>
      <c r="P27" s="13"/>
    </row>
    <row r="28" spans="1:16" x14ac:dyDescent="0.2">
      <c r="F28" s="10">
        <v>0.27</v>
      </c>
      <c r="G28" s="11">
        <f t="shared" si="9"/>
        <v>0.25317261834239257</v>
      </c>
      <c r="H28" s="11">
        <f t="shared" si="2"/>
        <v>1.7472672739452475</v>
      </c>
      <c r="I28" s="11">
        <f t="shared" si="3"/>
        <v>5.7360677644861662</v>
      </c>
      <c r="J28" s="11">
        <f t="shared" si="4"/>
        <v>1.1927498911520258</v>
      </c>
      <c r="K28" s="12">
        <f t="shared" si="5"/>
        <v>471.55030657901762</v>
      </c>
      <c r="L28" s="11">
        <f t="shared" si="6"/>
        <v>5.7506134948660685</v>
      </c>
      <c r="M28" s="12">
        <f t="shared" si="7"/>
        <v>823.92441870436585</v>
      </c>
      <c r="N28" s="11">
        <f t="shared" si="8"/>
        <v>10.047858764687389</v>
      </c>
      <c r="O28" s="36"/>
      <c r="P28" s="13"/>
    </row>
    <row r="29" spans="1:16" x14ac:dyDescent="0.2">
      <c r="A29" s="25" t="s">
        <v>18</v>
      </c>
      <c r="F29" s="10">
        <v>0.28000000000000003</v>
      </c>
      <c r="G29" s="11">
        <f t="shared" si="9"/>
        <v>0.27121639232165895</v>
      </c>
      <c r="H29" s="11">
        <f t="shared" si="2"/>
        <v>1.8043773979266353</v>
      </c>
      <c r="I29" s="11">
        <f t="shared" si="3"/>
        <v>5.6860301001160654</v>
      </c>
      <c r="J29" s="11">
        <f t="shared" si="4"/>
        <v>1.2719951544952437</v>
      </c>
      <c r="K29" s="12">
        <f t="shared" si="5"/>
        <v>467.52646336401261</v>
      </c>
      <c r="L29" s="11">
        <f t="shared" si="6"/>
        <v>5.7015422361464951</v>
      </c>
      <c r="M29" s="12">
        <f t="shared" si="7"/>
        <v>843.59418342659944</v>
      </c>
      <c r="N29" s="11">
        <f t="shared" si="8"/>
        <v>10.287733944226822</v>
      </c>
      <c r="O29" s="36"/>
      <c r="P29" s="13"/>
    </row>
    <row r="30" spans="1:16" x14ac:dyDescent="0.2">
      <c r="A30" s="24" t="s">
        <v>21</v>
      </c>
      <c r="F30" s="10">
        <v>0.28999999999999998</v>
      </c>
      <c r="G30" s="11">
        <f t="shared" si="9"/>
        <v>0.28982628563094792</v>
      </c>
      <c r="H30" s="11">
        <f t="shared" si="2"/>
        <v>1.860989330928897</v>
      </c>
      <c r="I30" s="11">
        <f t="shared" si="3"/>
        <v>5.6364289312614337</v>
      </c>
      <c r="J30" s="11">
        <f t="shared" si="4"/>
        <v>1.3530643974649517</v>
      </c>
      <c r="K30" s="12">
        <f t="shared" si="5"/>
        <v>463.54023676090253</v>
      </c>
      <c r="L30" s="11">
        <f t="shared" si="6"/>
        <v>5.6529297165963719</v>
      </c>
      <c r="M30" s="12">
        <f t="shared" si="7"/>
        <v>862.64343506829448</v>
      </c>
      <c r="N30" s="11">
        <f t="shared" si="8"/>
        <v>10.520041891076762</v>
      </c>
      <c r="O30" s="36"/>
      <c r="P30" s="13"/>
    </row>
    <row r="31" spans="1:16" x14ac:dyDescent="0.2">
      <c r="A31" s="25" t="s">
        <v>19</v>
      </c>
      <c r="F31" s="10">
        <v>0.3</v>
      </c>
      <c r="G31" s="11">
        <f t="shared" si="9"/>
        <v>0.30899735981935689</v>
      </c>
      <c r="H31" s="11">
        <f t="shared" si="2"/>
        <v>1.9171074188408965</v>
      </c>
      <c r="I31" s="11">
        <f t="shared" si="3"/>
        <v>5.5872604502238588</v>
      </c>
      <c r="J31" s="11">
        <f t="shared" si="4"/>
        <v>1.4358980172882623</v>
      </c>
      <c r="K31" s="12">
        <f t="shared" si="5"/>
        <v>459.59125493564466</v>
      </c>
      <c r="L31" s="11">
        <f t="shared" si="6"/>
        <v>5.6047714016542027</v>
      </c>
      <c r="M31" s="12">
        <f t="shared" si="7"/>
        <v>881.08580447152212</v>
      </c>
      <c r="N31" s="11">
        <f t="shared" si="8"/>
        <v>10.744948835018562</v>
      </c>
      <c r="O31" s="36"/>
      <c r="P31" s="13"/>
    </row>
    <row r="32" spans="1:16" x14ac:dyDescent="0.2">
      <c r="A32" s="24" t="s">
        <v>20</v>
      </c>
      <c r="F32" s="10">
        <v>0.31</v>
      </c>
      <c r="G32" s="11">
        <f t="shared" si="9"/>
        <v>0.32872471951576521</v>
      </c>
      <c r="H32" s="11">
        <f t="shared" si="2"/>
        <v>1.9727359696408311</v>
      </c>
      <c r="I32" s="11">
        <f t="shared" si="3"/>
        <v>5.5385208825207775</v>
      </c>
      <c r="J32" s="11">
        <f t="shared" si="4"/>
        <v>1.5204376900756387</v>
      </c>
      <c r="K32" s="12">
        <f t="shared" si="5"/>
        <v>455.67915005677941</v>
      </c>
      <c r="L32" s="11">
        <f t="shared" si="6"/>
        <v>5.5570628055704807</v>
      </c>
      <c r="M32" s="12">
        <f t="shared" si="7"/>
        <v>898.93464993237046</v>
      </c>
      <c r="N32" s="11">
        <f t="shared" si="8"/>
        <v>10.96261768210208</v>
      </c>
      <c r="O32" s="36"/>
      <c r="P32" s="13"/>
    </row>
    <row r="33" spans="6:16" x14ac:dyDescent="0.2">
      <c r="F33" s="10">
        <v>0.32</v>
      </c>
      <c r="G33" s="11">
        <f t="shared" si="9"/>
        <v>0.34900351205303465</v>
      </c>
      <c r="H33" s="11">
        <f t="shared" si="2"/>
        <v>2.0278792537269466</v>
      </c>
      <c r="I33" s="11">
        <f t="shared" si="3"/>
        <v>5.4902064865957154</v>
      </c>
      <c r="J33" s="11">
        <f t="shared" si="4"/>
        <v>1.6066263464814035</v>
      </c>
      <c r="K33" s="12">
        <f t="shared" si="5"/>
        <v>451.80355824733005</v>
      </c>
      <c r="L33" s="11">
        <f t="shared" si="6"/>
        <v>5.5097994908210985</v>
      </c>
      <c r="M33" s="12">
        <f t="shared" si="7"/>
        <v>916.20306252977468</v>
      </c>
      <c r="N33" s="11">
        <f t="shared" si="8"/>
        <v>11.173208079631399</v>
      </c>
      <c r="O33" s="36"/>
      <c r="P33" s="13"/>
    </row>
    <row r="34" spans="6:16" x14ac:dyDescent="0.2">
      <c r="F34" s="10">
        <v>0.33</v>
      </c>
      <c r="G34" s="11">
        <f t="shared" si="9"/>
        <v>0.3698289270954882</v>
      </c>
      <c r="H34" s="11">
        <f t="shared" si="2"/>
        <v>2.0825415042453526</v>
      </c>
      <c r="I34" s="11">
        <f t="shared" si="3"/>
        <v>5.4423135535310676</v>
      </c>
      <c r="J34" s="11">
        <f t="shared" si="4"/>
        <v>1.6944081478055468</v>
      </c>
      <c r="K34" s="12">
        <f t="shared" si="5"/>
        <v>447.9641195373531</v>
      </c>
      <c r="L34" s="11">
        <f t="shared" si="6"/>
        <v>5.4629770675286959</v>
      </c>
      <c r="M34" s="12">
        <f t="shared" si="7"/>
        <v>932.90387134926425</v>
      </c>
      <c r="N34" s="11">
        <f t="shared" si="8"/>
        <v>11.376876479869075</v>
      </c>
      <c r="O34" s="36"/>
      <c r="P34" s="13"/>
    </row>
    <row r="35" spans="6:16" x14ac:dyDescent="0.2">
      <c r="F35" s="10">
        <v>0.34</v>
      </c>
      <c r="G35" s="11">
        <f t="shared" si="9"/>
        <v>0.39119619626963814</v>
      </c>
      <c r="H35" s="11">
        <f t="shared" si="2"/>
        <v>2.1367269174149941</v>
      </c>
      <c r="I35" s="11">
        <f t="shared" si="3"/>
        <v>5.3948384067633715</v>
      </c>
      <c r="J35" s="11">
        <f t="shared" si="4"/>
        <v>1.7837284625290568</v>
      </c>
      <c r="K35" s="12">
        <f t="shared" si="5"/>
        <v>444.16047781712552</v>
      </c>
      <c r="L35" s="11">
        <f t="shared" si="6"/>
        <v>5.4165911928917749</v>
      </c>
      <c r="M35" s="12">
        <f t="shared" si="7"/>
        <v>949.04964860375753</v>
      </c>
      <c r="N35" s="11">
        <f t="shared" si="8"/>
        <v>11.573776202484847</v>
      </c>
      <c r="O35" s="36"/>
      <c r="P35" s="13"/>
    </row>
    <row r="36" spans="6:16" x14ac:dyDescent="0.2">
      <c r="F36" s="10">
        <v>0.35</v>
      </c>
      <c r="G36" s="11">
        <f t="shared" si="9"/>
        <v>0.41310059279813588</v>
      </c>
      <c r="H36" s="11">
        <f t="shared" si="2"/>
        <v>2.190439652849772</v>
      </c>
      <c r="I36" s="11">
        <f t="shared" si="3"/>
        <v>5.3477774018010757</v>
      </c>
      <c r="J36" s="11">
        <f t="shared" si="4"/>
        <v>1.8745338432750325</v>
      </c>
      <c r="K36" s="12">
        <f t="shared" si="5"/>
        <v>440.3922807909633</v>
      </c>
      <c r="L36" s="11">
        <f t="shared" si="6"/>
        <v>5.3706375706215033</v>
      </c>
      <c r="M36" s="12">
        <f t="shared" si="7"/>
        <v>964.65271465347701</v>
      </c>
      <c r="N36" s="11">
        <f t="shared" si="8"/>
        <v>11.764057495774109</v>
      </c>
      <c r="O36" s="36"/>
      <c r="P36" s="13"/>
    </row>
    <row r="37" spans="6:16" x14ac:dyDescent="0.2">
      <c r="F37" s="10">
        <v>0.36</v>
      </c>
      <c r="G37" s="11">
        <f t="shared" si="9"/>
        <v>0.43553743113691457</v>
      </c>
      <c r="H37" s="11">
        <f t="shared" si="2"/>
        <v>2.2436838338778662</v>
      </c>
      <c r="I37" s="11">
        <f t="shared" si="3"/>
        <v>5.3011269259447644</v>
      </c>
      <c r="J37" s="11">
        <f t="shared" si="4"/>
        <v>1.9667720041880645</v>
      </c>
      <c r="K37" s="12">
        <f t="shared" si="5"/>
        <v>436.65917993165874</v>
      </c>
      <c r="L37" s="11">
        <f t="shared" si="6"/>
        <v>5.3251119503860824</v>
      </c>
      <c r="M37" s="12">
        <f t="shared" si="7"/>
        <v>979.72514292702908</v>
      </c>
      <c r="N37" s="11">
        <f t="shared" si="8"/>
        <v>11.947867596671086</v>
      </c>
      <c r="O37" s="36"/>
      <c r="P37" s="13"/>
    </row>
    <row r="38" spans="6:16" x14ac:dyDescent="0.2">
      <c r="F38" s="10">
        <v>0.37</v>
      </c>
      <c r="G38" s="11">
        <f t="shared" si="9"/>
        <v>0.45850206661549725</v>
      </c>
      <c r="H38" s="11">
        <f t="shared" si="2"/>
        <v>2.2964635478582669</v>
      </c>
      <c r="I38" s="11">
        <f t="shared" si="3"/>
        <v>5.2548833980098255</v>
      </c>
      <c r="J38" s="11">
        <f t="shared" si="4"/>
        <v>2.0603917987244382</v>
      </c>
      <c r="K38" s="12">
        <f t="shared" si="5"/>
        <v>432.96083043553011</v>
      </c>
      <c r="L38" s="11">
        <f t="shared" si="6"/>
        <v>5.2800101272625621</v>
      </c>
      <c r="M38" s="12">
        <f t="shared" si="7"/>
        <v>994.27876474563902</v>
      </c>
      <c r="N38" s="11">
        <f t="shared" si="8"/>
        <v>12.125350789580963</v>
      </c>
      <c r="O38" s="36"/>
      <c r="P38" s="13"/>
    </row>
    <row r="39" spans="6:16" x14ac:dyDescent="0.2">
      <c r="F39" s="10">
        <v>0.38</v>
      </c>
      <c r="G39" s="11">
        <f t="shared" si="9"/>
        <v>0.48198989508044271</v>
      </c>
      <c r="H39" s="11">
        <f t="shared" si="2"/>
        <v>2.3487828464945451</v>
      </c>
      <c r="I39" s="11">
        <f t="shared" si="3"/>
        <v>5.2090432680515306</v>
      </c>
      <c r="J39" s="11">
        <f t="shared" si="4"/>
        <v>2.1553431978458701</v>
      </c>
      <c r="K39" s="12">
        <f t="shared" si="5"/>
        <v>429.29689117807135</v>
      </c>
      <c r="L39" s="11">
        <f t="shared" si="6"/>
        <v>5.2353279411959921</v>
      </c>
      <c r="M39" s="12">
        <f t="shared" si="7"/>
        <v>1008.3251740524894</v>
      </c>
      <c r="N39" s="11">
        <f t="shared" si="8"/>
        <v>12.296648464054748</v>
      </c>
      <c r="O39" s="36"/>
      <c r="P39" s="13"/>
    </row>
    <row r="40" spans="6:16" x14ac:dyDescent="0.2">
      <c r="F40" s="10">
        <v>0.39</v>
      </c>
      <c r="G40" s="11">
        <f t="shared" si="9"/>
        <v>0.50599635254190156</v>
      </c>
      <c r="H40" s="11">
        <f t="shared" si="2"/>
        <v>2.400645746145885</v>
      </c>
      <c r="I40" s="11">
        <f t="shared" si="3"/>
        <v>5.1636030170925284</v>
      </c>
      <c r="J40" s="11">
        <f t="shared" si="4"/>
        <v>2.2515772686096152</v>
      </c>
      <c r="K40" s="12">
        <f t="shared" si="5"/>
        <v>425.66702467019695</v>
      </c>
      <c r="L40" s="11">
        <f t="shared" si="6"/>
        <v>5.1910612764658168</v>
      </c>
      <c r="M40" s="12">
        <f t="shared" si="7"/>
        <v>1021.8757320490838</v>
      </c>
      <c r="N40" s="11">
        <f t="shared" si="8"/>
        <v>12.461899171330291</v>
      </c>
      <c r="O40" s="36"/>
      <c r="P40" s="13"/>
    </row>
    <row r="41" spans="6:16" x14ac:dyDescent="0.2">
      <c r="F41" s="10">
        <v>0.4</v>
      </c>
      <c r="G41" s="11">
        <f t="shared" si="9"/>
        <v>0.53051691482325569</v>
      </c>
      <c r="H41" s="11">
        <f t="shared" si="2"/>
        <v>2.4520562281354108</v>
      </c>
      <c r="I41" s="11">
        <f t="shared" si="3"/>
        <v>5.1185591568526991</v>
      </c>
      <c r="J41" s="11">
        <f t="shared" si="4"/>
        <v>2.3490461531479205</v>
      </c>
      <c r="K41" s="12">
        <f t="shared" si="5"/>
        <v>422.07089701506925</v>
      </c>
      <c r="L41" s="11">
        <f t="shared" si="6"/>
        <v>5.1472060611593813</v>
      </c>
      <c r="M41" s="12">
        <f t="shared" si="7"/>
        <v>1034.9415717405002</v>
      </c>
      <c r="N41" s="11">
        <f t="shared" si="8"/>
        <v>12.621238679762197</v>
      </c>
      <c r="O41" s="36"/>
      <c r="P41" s="13"/>
    </row>
    <row r="42" spans="6:16" x14ac:dyDescent="0.2">
      <c r="F42" s="10">
        <v>0.41</v>
      </c>
      <c r="G42" s="11">
        <f t="shared" si="9"/>
        <v>0.5555470972138139</v>
      </c>
      <c r="H42" s="11">
        <f t="shared" si="2"/>
        <v>2.5030182390558151</v>
      </c>
      <c r="I42" s="11">
        <f t="shared" si="3"/>
        <v>5.0739082294813693</v>
      </c>
      <c r="J42" s="11">
        <f t="shared" si="4"/>
        <v>2.4477030480298825</v>
      </c>
      <c r="K42" s="12">
        <f t="shared" si="5"/>
        <v>418.5081778655022</v>
      </c>
      <c r="L42" s="11">
        <f t="shared" si="6"/>
        <v>5.1037582666524663</v>
      </c>
      <c r="M42" s="12">
        <f t="shared" si="7"/>
        <v>1047.5336023913671</v>
      </c>
      <c r="N42" s="11">
        <f t="shared" si="8"/>
        <v>12.774800029163016</v>
      </c>
      <c r="O42" s="36"/>
      <c r="P42" s="13"/>
    </row>
    <row r="43" spans="6:16" x14ac:dyDescent="0.2">
      <c r="F43" s="10">
        <v>0.42</v>
      </c>
      <c r="G43" s="11">
        <f t="shared" si="9"/>
        <v>0.58108245412453707</v>
      </c>
      <c r="H43" s="11">
        <f t="shared" si="2"/>
        <v>2.5535356910723221</v>
      </c>
      <c r="I43" s="11">
        <f t="shared" si="3"/>
        <v>5.0296468072918739</v>
      </c>
      <c r="J43" s="11">
        <f t="shared" si="4"/>
        <v>2.5475021839989282</v>
      </c>
      <c r="K43" s="12">
        <f t="shared" si="5"/>
        <v>414.97854038193259</v>
      </c>
      <c r="L43" s="11">
        <f t="shared" si="6"/>
        <v>5.0607139070967389</v>
      </c>
      <c r="M43" s="12">
        <f t="shared" si="7"/>
        <v>1059.6625138943618</v>
      </c>
      <c r="N43" s="11">
        <f t="shared" si="8"/>
        <v>12.922713584077583</v>
      </c>
      <c r="O43" s="36"/>
      <c r="P43" s="13"/>
    </row>
    <row r="44" spans="6:16" x14ac:dyDescent="0.2">
      <c r="F44" s="10">
        <v>0.43</v>
      </c>
      <c r="G44" s="11">
        <f t="shared" si="9"/>
        <v>0.60711857874676722</v>
      </c>
      <c r="H44" s="11">
        <f t="shared" si="2"/>
        <v>2.6036124622230137</v>
      </c>
      <c r="I44" s="11">
        <f t="shared" si="3"/>
        <v>4.9857714924984196</v>
      </c>
      <c r="J44" s="11">
        <f t="shared" si="4"/>
        <v>2.6483988060792583</v>
      </c>
      <c r="K44" s="12">
        <f t="shared" si="5"/>
        <v>411.48166119094969</v>
      </c>
      <c r="L44" s="11">
        <f t="shared" si="6"/>
        <v>5.018069038914021</v>
      </c>
      <c r="M44" s="12">
        <f t="shared" si="7"/>
        <v>1071.3387810529844</v>
      </c>
      <c r="N44" s="11">
        <f t="shared" si="8"/>
        <v>13.065107086012006</v>
      </c>
      <c r="O44" s="36"/>
      <c r="P44" s="13"/>
    </row>
    <row r="45" spans="6:16" x14ac:dyDescent="0.2">
      <c r="F45" s="10">
        <v>0.44</v>
      </c>
      <c r="G45" s="11">
        <f t="shared" si="9"/>
        <v>0.63365110271393255</v>
      </c>
      <c r="H45" s="11">
        <f t="shared" si="2"/>
        <v>2.6532523967165278</v>
      </c>
      <c r="I45" s="11">
        <f t="shared" si="3"/>
        <v>4.9422789169552512</v>
      </c>
      <c r="J45" s="11">
        <f t="shared" si="4"/>
        <v>2.7503491540446672</v>
      </c>
      <c r="K45" s="12">
        <f t="shared" si="5"/>
        <v>408.01722034437529</v>
      </c>
      <c r="L45" s="11">
        <f t="shared" si="6"/>
        <v>4.9758197602972594</v>
      </c>
      <c r="M45" s="12">
        <f t="shared" si="7"/>
        <v>1082.5726677803293</v>
      </c>
      <c r="N45" s="11">
        <f t="shared" si="8"/>
        <v>13.202105704638162</v>
      </c>
      <c r="O45" s="36"/>
      <c r="P45" s="13"/>
    </row>
    <row r="46" spans="6:16" x14ac:dyDescent="0.2">
      <c r="F46" s="10">
        <v>0.45</v>
      </c>
      <c r="G46" s="11">
        <f t="shared" si="9"/>
        <v>0.66067569576620422</v>
      </c>
      <c r="H46" s="11">
        <f t="shared" si="2"/>
        <v>2.7024593052271686</v>
      </c>
      <c r="I46" s="11">
        <f t="shared" si="3"/>
        <v>4.8991657418980905</v>
      </c>
      <c r="J46" s="11">
        <f t="shared" si="4"/>
        <v>2.8533104432433345</v>
      </c>
      <c r="K46" s="12">
        <f t="shared" si="5"/>
        <v>404.58490127888678</v>
      </c>
      <c r="L46" s="11">
        <f t="shared" si="6"/>
        <v>4.9339622107181311</v>
      </c>
      <c r="M46" s="12">
        <f t="shared" si="7"/>
        <v>1093.374231215543</v>
      </c>
      <c r="N46" s="11">
        <f t="shared" si="8"/>
        <v>13.333832087994425</v>
      </c>
      <c r="O46" s="36"/>
      <c r="P46" s="13"/>
    </row>
    <row r="47" spans="6:16" x14ac:dyDescent="0.2">
      <c r="F47" s="10">
        <v>0.46</v>
      </c>
      <c r="G47" s="11">
        <f t="shared" si="9"/>
        <v>0.68818806541807864</v>
      </c>
      <c r="H47" s="11">
        <f t="shared" si="2"/>
        <v>2.751236965187438</v>
      </c>
      <c r="I47" s="11">
        <f t="shared" si="3"/>
        <v>4.8564286576878333</v>
      </c>
      <c r="J47" s="11">
        <f t="shared" si="4"/>
        <v>2.9572408457722283</v>
      </c>
      <c r="K47" s="12">
        <f t="shared" si="5"/>
        <v>401.18439077617455</v>
      </c>
      <c r="L47" s="11">
        <f t="shared" si="6"/>
        <v>4.8924925704411528</v>
      </c>
      <c r="M47" s="12">
        <f t="shared" si="7"/>
        <v>1103.7533257596137</v>
      </c>
      <c r="N47" s="11">
        <f t="shared" si="8"/>
        <v>13.460406411702605</v>
      </c>
      <c r="O47" s="36"/>
      <c r="P47" s="13"/>
    </row>
    <row r="48" spans="6:16" x14ac:dyDescent="0.2">
      <c r="F48" s="10">
        <v>0.47</v>
      </c>
      <c r="G48" s="11">
        <f t="shared" si="9"/>
        <v>0.7161839566288587</v>
      </c>
      <c r="H48" s="11">
        <f t="shared" si="2"/>
        <v>2.7995891210780082</v>
      </c>
      <c r="I48" s="11">
        <f t="shared" si="3"/>
        <v>4.8140643835564791</v>
      </c>
      <c r="J48" s="11">
        <f t="shared" si="4"/>
        <v>3.0620994719948986</v>
      </c>
      <c r="K48" s="12">
        <f t="shared" si="5"/>
        <v>397.81537892362616</v>
      </c>
      <c r="L48" s="11">
        <f t="shared" si="6"/>
        <v>4.8514070600442212</v>
      </c>
      <c r="M48" s="12">
        <f t="shared" si="7"/>
        <v>1113.7196070321093</v>
      </c>
      <c r="N48" s="11">
        <f t="shared" si="8"/>
        <v>13.581946427220844</v>
      </c>
      <c r="O48" s="36"/>
      <c r="P48" s="13"/>
    </row>
    <row r="49" spans="6:16" x14ac:dyDescent="0.2">
      <c r="F49" s="10">
        <v>0.48</v>
      </c>
      <c r="G49" s="11">
        <f t="shared" si="9"/>
        <v>0.74465915147601047</v>
      </c>
      <c r="H49" s="11">
        <f t="shared" si="2"/>
        <v>2.8475194847151819</v>
      </c>
      <c r="I49" s="11">
        <f t="shared" si="3"/>
        <v>4.7720696673552787</v>
      </c>
      <c r="J49" s="11">
        <f t="shared" si="4"/>
        <v>3.1678463523966056</v>
      </c>
      <c r="K49" s="12">
        <f t="shared" si="5"/>
        <v>394.47755907552948</v>
      </c>
      <c r="L49" s="11">
        <f t="shared" si="6"/>
        <v>4.8107019399454813</v>
      </c>
      <c r="M49" s="12">
        <f t="shared" si="7"/>
        <v>1123.2825357504544</v>
      </c>
      <c r="N49" s="11">
        <f t="shared" si="8"/>
        <v>13.698567509151882</v>
      </c>
      <c r="O49" s="36"/>
      <c r="P49" s="13"/>
    </row>
    <row r="50" spans="6:16" x14ac:dyDescent="0.2">
      <c r="F50" s="10">
        <v>0.49</v>
      </c>
      <c r="G50" s="11">
        <f t="shared" si="9"/>
        <v>0.77360946883136872</v>
      </c>
      <c r="H50" s="11">
        <f t="shared" si="2"/>
        <v>2.8950317355358259</v>
      </c>
      <c r="I50" s="11">
        <f t="shared" si="3"/>
        <v>4.7304412853050799</v>
      </c>
      <c r="J50" s="11">
        <f t="shared" si="4"/>
        <v>3.2744424197707032</v>
      </c>
      <c r="K50" s="12">
        <f t="shared" si="5"/>
        <v>391.17062781478728</v>
      </c>
      <c r="L50" s="11">
        <f t="shared" si="6"/>
        <v>4.7703735099364302</v>
      </c>
      <c r="M50" s="12">
        <f t="shared" si="7"/>
        <v>1132.4513815332823</v>
      </c>
      <c r="N50" s="11">
        <f t="shared" si="8"/>
        <v>13.810382701625393</v>
      </c>
      <c r="O50" s="36"/>
      <c r="P50" s="13"/>
    </row>
    <row r="51" spans="6:16" x14ac:dyDescent="0.2">
      <c r="F51" s="10">
        <v>0.5</v>
      </c>
      <c r="G51" s="11">
        <f t="shared" si="9"/>
        <v>0.80303076404016704</v>
      </c>
      <c r="H51" s="11">
        <f t="shared" si="2"/>
        <v>2.9421295208798326</v>
      </c>
      <c r="I51" s="11">
        <f t="shared" si="3"/>
        <v>4.6891760417488504</v>
      </c>
      <c r="J51" s="11">
        <f t="shared" si="4"/>
        <v>3.3818494917304536</v>
      </c>
      <c r="K51" s="12">
        <f t="shared" si="5"/>
        <v>387.89428491513621</v>
      </c>
      <c r="L51" s="11">
        <f t="shared" si="6"/>
        <v>4.7304181087211736</v>
      </c>
      <c r="M51" s="12">
        <f t="shared" si="7"/>
        <v>1141.2352266293949</v>
      </c>
      <c r="N51" s="11">
        <f t="shared" si="8"/>
        <v>13.917502763773111</v>
      </c>
      <c r="O51" s="36"/>
      <c r="P51" s="13"/>
    </row>
    <row r="52" spans="6:16" x14ac:dyDescent="0.2">
      <c r="F52" s="10">
        <v>0.51</v>
      </c>
      <c r="G52" s="11">
        <f t="shared" si="9"/>
        <v>0.8329189286028682</v>
      </c>
      <c r="H52" s="11">
        <f t="shared" si="2"/>
        <v>2.9888164562701123</v>
      </c>
      <c r="I52" s="11">
        <f t="shared" si="3"/>
        <v>4.6482707689063556</v>
      </c>
      <c r="J52" s="11">
        <f t="shared" si="4"/>
        <v>3.4900302535404375</v>
      </c>
      <c r="K52" s="12">
        <f t="shared" si="5"/>
        <v>384.64823330386162</v>
      </c>
      <c r="L52" s="11">
        <f t="shared" si="6"/>
        <v>4.6908321134617275</v>
      </c>
      <c r="M52" s="12">
        <f t="shared" si="7"/>
        <v>1149.642969573807</v>
      </c>
      <c r="N52" s="11">
        <f t="shared" si="8"/>
        <v>14.020036214314722</v>
      </c>
      <c r="O52" s="11">
        <f t="shared" ref="O52:O66" si="10">$A$9*9.81</f>
        <v>804.42000000000007</v>
      </c>
      <c r="P52" s="18">
        <f t="shared" ref="P52:P115" si="11">K52/(SQRT(K52^2+O52^2))</f>
        <v>0.4313876108189395</v>
      </c>
    </row>
    <row r="53" spans="6:16" x14ac:dyDescent="0.2">
      <c r="F53" s="10">
        <v>0.52</v>
      </c>
      <c r="G53" s="11">
        <f t="shared" si="9"/>
        <v>0.8632698898597696</v>
      </c>
      <c r="H53" s="11">
        <f t="shared" si="2"/>
        <v>3.0350961256901403</v>
      </c>
      <c r="I53" s="11">
        <f t="shared" si="3"/>
        <v>4.6077223266309852</v>
      </c>
      <c r="J53" s="11">
        <f t="shared" si="4"/>
        <v>3.598948241261879</v>
      </c>
      <c r="K53" s="12">
        <f t="shared" si="5"/>
        <v>381.43217902500271</v>
      </c>
      <c r="L53" s="11">
        <f t="shared" si="6"/>
        <v>4.6516119393293014</v>
      </c>
      <c r="M53" s="12">
        <f t="shared" si="7"/>
        <v>1157.6833287723337</v>
      </c>
      <c r="N53" s="11">
        <f t="shared" si="8"/>
        <v>14.118089375272362</v>
      </c>
      <c r="O53" s="11">
        <f t="shared" si="10"/>
        <v>804.42000000000007</v>
      </c>
      <c r="P53" s="18">
        <f t="shared" si="11"/>
        <v>0.42844513372280546</v>
      </c>
    </row>
    <row r="54" spans="6:16" x14ac:dyDescent="0.2">
      <c r="F54" s="10">
        <v>0.53</v>
      </c>
      <c r="G54" s="11">
        <f t="shared" si="9"/>
        <v>0.8940796106783605</v>
      </c>
      <c r="H54" s="11">
        <f t="shared" si="2"/>
        <v>3.0809720818590915</v>
      </c>
      <c r="I54" s="11">
        <f t="shared" si="3"/>
        <v>4.5675276021686892</v>
      </c>
      <c r="J54" s="11">
        <f t="shared" si="4"/>
        <v>3.7085678252063237</v>
      </c>
      <c r="K54" s="12">
        <f t="shared" si="5"/>
        <v>378.24583120303885</v>
      </c>
      <c r="L54" s="11">
        <f t="shared" si="6"/>
        <v>4.612754039061449</v>
      </c>
      <c r="M54" s="12">
        <f t="shared" si="7"/>
        <v>1165.3648460161492</v>
      </c>
      <c r="N54" s="11">
        <f t="shared" si="8"/>
        <v>14.211766414831086</v>
      </c>
      <c r="O54" s="11">
        <f t="shared" si="10"/>
        <v>804.42000000000007</v>
      </c>
      <c r="P54" s="18">
        <f t="shared" si="11"/>
        <v>0.42551633100319031</v>
      </c>
    </row>
    <row r="55" spans="6:16" x14ac:dyDescent="0.2">
      <c r="F55" s="10">
        <v>0.54</v>
      </c>
      <c r="G55" s="11">
        <f t="shared" si="9"/>
        <v>0.92534408914340616</v>
      </c>
      <c r="H55" s="11">
        <f t="shared" si="2"/>
        <v>3.1264478465045653</v>
      </c>
      <c r="I55" s="11">
        <f t="shared" si="3"/>
        <v>4.5276835099190302</v>
      </c>
      <c r="J55" s="11">
        <f t="shared" si="4"/>
        <v>3.8188541936921219</v>
      </c>
      <c r="K55" s="12">
        <f t="shared" si="5"/>
        <v>375.08890200705258</v>
      </c>
      <c r="L55" s="11">
        <f t="shared" si="6"/>
        <v>4.5742549025250314</v>
      </c>
      <c r="M55" s="12">
        <f t="shared" si="7"/>
        <v>1172.6958899277115</v>
      </c>
      <c r="N55" s="11">
        <f t="shared" si="8"/>
        <v>14.301169389362334</v>
      </c>
      <c r="O55" s="11">
        <f t="shared" si="10"/>
        <v>804.42000000000007</v>
      </c>
      <c r="P55" s="18">
        <f t="shared" si="11"/>
        <v>0.42260132208249773</v>
      </c>
    </row>
    <row r="56" spans="6:16" x14ac:dyDescent="0.2">
      <c r="F56" s="10">
        <v>0.55000000000000004</v>
      </c>
      <c r="G56" s="11">
        <f t="shared" si="9"/>
        <v>0.95705935824973554</v>
      </c>
      <c r="H56" s="11">
        <f t="shared" si="2"/>
        <v>3.1715269106329371</v>
      </c>
      <c r="I56" s="11">
        <f t="shared" si="3"/>
        <v>4.4881869911983072</v>
      </c>
      <c r="J56" s="11">
        <f t="shared" si="4"/>
        <v>3.9297733370983829</v>
      </c>
      <c r="K56" s="12">
        <f t="shared" si="5"/>
        <v>371.96110661535954</v>
      </c>
      <c r="L56" s="11">
        <f t="shared" si="6"/>
        <v>4.5361110562848728</v>
      </c>
      <c r="M56" s="12">
        <f t="shared" si="7"/>
        <v>1179.6846593394198</v>
      </c>
      <c r="N56" s="11">
        <f t="shared" si="8"/>
        <v>14.386398284627072</v>
      </c>
      <c r="O56" s="11">
        <f t="shared" si="10"/>
        <v>804.42000000000007</v>
      </c>
      <c r="P56" s="18">
        <f t="shared" si="11"/>
        <v>0.41970022179458732</v>
      </c>
    </row>
    <row r="57" spans="6:16" x14ac:dyDescent="0.2">
      <c r="F57" s="10">
        <v>0.56000000000000005</v>
      </c>
      <c r="G57" s="11">
        <f t="shared" si="9"/>
        <v>0.98922148559770906</v>
      </c>
      <c r="H57" s="11">
        <f t="shared" si="2"/>
        <v>3.2162127347973501</v>
      </c>
      <c r="I57" s="11">
        <f t="shared" si="3"/>
        <v>4.449035014004755</v>
      </c>
      <c r="J57" s="11">
        <f t="shared" si="4"/>
        <v>4.0412920322110546</v>
      </c>
      <c r="K57" s="12">
        <f t="shared" si="5"/>
        <v>368.86216318060099</v>
      </c>
      <c r="L57" s="11">
        <f t="shared" si="6"/>
        <v>4.4983190631780605</v>
      </c>
      <c r="M57" s="12">
        <f t="shared" si="7"/>
        <v>1186.3391866063471</v>
      </c>
      <c r="N57" s="11">
        <f t="shared" si="8"/>
        <v>14.467551056174964</v>
      </c>
      <c r="O57" s="11">
        <f t="shared" si="10"/>
        <v>804.42000000000007</v>
      </c>
      <c r="P57" s="18">
        <f t="shared" si="11"/>
        <v>0.41681314043280887</v>
      </c>
    </row>
    <row r="58" spans="6:16" x14ac:dyDescent="0.2">
      <c r="F58" s="10">
        <v>0.56999999999999995</v>
      </c>
      <c r="G58" s="11">
        <f t="shared" si="9"/>
        <v>1.0218265730913427</v>
      </c>
      <c r="H58" s="11">
        <f t="shared" si="2"/>
        <v>3.260508749363368</v>
      </c>
      <c r="I58" s="11">
        <f t="shared" si="3"/>
        <v>4.4102245727857898</v>
      </c>
      <c r="J58" s="11">
        <f t="shared" si="4"/>
        <v>4.1533778268559489</v>
      </c>
      <c r="K58" s="12">
        <f t="shared" si="5"/>
        <v>365.79179279529069</v>
      </c>
      <c r="L58" s="11">
        <f t="shared" si="6"/>
        <v>4.4608755218937892</v>
      </c>
      <c r="M58" s="12">
        <f t="shared" si="7"/>
        <v>1192.6673408543575</v>
      </c>
      <c r="N58" s="11">
        <f t="shared" si="8"/>
        <v>14.54472366895558</v>
      </c>
      <c r="O58" s="11">
        <f t="shared" si="10"/>
        <v>804.42000000000007</v>
      </c>
      <c r="P58" s="18">
        <f t="shared" si="11"/>
        <v>0.41394018379951364</v>
      </c>
    </row>
    <row r="59" spans="6:16" x14ac:dyDescent="0.2">
      <c r="F59" s="10">
        <v>0.57999999999999996</v>
      </c>
      <c r="G59" s="11">
        <f t="shared" si="9"/>
        <v>1.0548707566390658</v>
      </c>
      <c r="H59" s="11">
        <f t="shared" si="2"/>
        <v>3.304418354772312</v>
      </c>
      <c r="I59" s="11">
        <f t="shared" si="3"/>
        <v>4.3717526882072812</v>
      </c>
      <c r="J59" s="11">
        <f t="shared" si="4"/>
        <v>4.2659990248135795</v>
      </c>
      <c r="K59" s="12">
        <f t="shared" si="5"/>
        <v>362.74971945781067</v>
      </c>
      <c r="L59" s="11">
        <f t="shared" si="6"/>
        <v>4.4237770665586664</v>
      </c>
      <c r="M59" s="12">
        <f t="shared" si="7"/>
        <v>1198.6768311648964</v>
      </c>
      <c r="N59" s="11">
        <f t="shared" si="8"/>
        <v>14.618010136157274</v>
      </c>
      <c r="O59" s="11">
        <f t="shared" si="10"/>
        <v>804.42000000000007</v>
      </c>
      <c r="P59" s="18">
        <f t="shared" si="11"/>
        <v>0.41108145325695927</v>
      </c>
    </row>
    <row r="60" spans="6:16" x14ac:dyDescent="0.2">
      <c r="F60" s="10">
        <v>0.59</v>
      </c>
      <c r="G60" s="11">
        <f t="shared" si="9"/>
        <v>1.0883502058570889</v>
      </c>
      <c r="H60" s="11">
        <f t="shared" si="2"/>
        <v>3.3479449218023047</v>
      </c>
      <c r="I60" s="11">
        <f t="shared" si="3"/>
        <v>4.3336164069248371</v>
      </c>
      <c r="J60" s="11">
        <f t="shared" si="4"/>
        <v>4.3791246710108194</v>
      </c>
      <c r="K60" s="12">
        <f t="shared" si="5"/>
        <v>359.73567003884745</v>
      </c>
      <c r="L60" s="11">
        <f t="shared" si="6"/>
        <v>4.3870203663274081</v>
      </c>
      <c r="M60" s="12">
        <f t="shared" si="7"/>
        <v>1204.3752096977089</v>
      </c>
      <c r="N60" s="11">
        <f t="shared" si="8"/>
        <v>14.687502557289132</v>
      </c>
      <c r="O60" s="11">
        <f t="shared" si="10"/>
        <v>804.42000000000007</v>
      </c>
      <c r="P60" s="18">
        <f t="shared" si="11"/>
        <v>0.40823704577951697</v>
      </c>
    </row>
    <row r="61" spans="6:16" x14ac:dyDescent="0.2">
      <c r="F61" s="10">
        <v>0.6</v>
      </c>
      <c r="G61" s="11">
        <f t="shared" si="9"/>
        <v>1.122261123775359</v>
      </c>
      <c r="H61" s="11">
        <f t="shared" si="2"/>
        <v>3.3910917918270211</v>
      </c>
      <c r="I61" s="11">
        <f t="shared" si="3"/>
        <v>4.2958128013570969</v>
      </c>
      <c r="J61" s="11">
        <f t="shared" si="4"/>
        <v>4.4927245369843636</v>
      </c>
      <c r="K61" s="12">
        <f t="shared" si="5"/>
        <v>356.74937424826635</v>
      </c>
      <c r="L61" s="11">
        <f t="shared" si="6"/>
        <v>4.3506021249788578</v>
      </c>
      <c r="M61" s="12">
        <f t="shared" si="7"/>
        <v>1209.769874752722</v>
      </c>
      <c r="N61" s="11">
        <f t="shared" si="8"/>
        <v>14.753291155521001</v>
      </c>
      <c r="O61" s="11">
        <f t="shared" si="10"/>
        <v>804.42000000000007</v>
      </c>
      <c r="P61" s="18">
        <f t="shared" si="11"/>
        <v>0.40540705400710425</v>
      </c>
    </row>
    <row r="62" spans="6:16" x14ac:dyDescent="0.2">
      <c r="F62" s="10">
        <v>0.61</v>
      </c>
      <c r="G62" s="11">
        <f t="shared" si="9"/>
        <v>1.1565997465460811</v>
      </c>
      <c r="H62" s="11">
        <f t="shared" si="2"/>
        <v>3.4338622770722056</v>
      </c>
      <c r="I62" s="11">
        <f t="shared" si="3"/>
        <v>4.258338969460981</v>
      </c>
      <c r="J62" s="11">
        <f t="shared" si="4"/>
        <v>4.6067691066112699</v>
      </c>
      <c r="K62" s="12">
        <f t="shared" si="5"/>
        <v>353.79056460241173</v>
      </c>
      <c r="L62" s="11">
        <f t="shared" si="6"/>
        <v>4.3145190805172167</v>
      </c>
      <c r="M62" s="12">
        <f t="shared" si="7"/>
        <v>1214.8680737722989</v>
      </c>
      <c r="N62" s="11">
        <f t="shared" si="8"/>
        <v>14.815464314296328</v>
      </c>
      <c r="O62" s="11">
        <f t="shared" si="10"/>
        <v>804.42000000000007</v>
      </c>
      <c r="P62" s="18">
        <f t="shared" si="11"/>
        <v>0.40259156629975196</v>
      </c>
    </row>
    <row r="63" spans="6:16" x14ac:dyDescent="0.2">
      <c r="F63" s="10">
        <v>0.62</v>
      </c>
      <c r="G63" s="11">
        <f t="shared" si="9"/>
        <v>1.1913623431547804</v>
      </c>
      <c r="H63" s="11">
        <f t="shared" si="2"/>
        <v>3.4762596608699332</v>
      </c>
      <c r="I63" s="11">
        <f t="shared" si="3"/>
        <v>4.2211920345089151</v>
      </c>
      <c r="J63" s="11">
        <f t="shared" si="4"/>
        <v>4.7212295621016933</v>
      </c>
      <c r="K63" s="12">
        <f t="shared" si="5"/>
        <v>350.85897639183275</v>
      </c>
      <c r="L63" s="11">
        <f t="shared" si="6"/>
        <v>4.2787680047784482</v>
      </c>
      <c r="M63" s="12">
        <f t="shared" si="7"/>
        <v>1219.6769062850444</v>
      </c>
      <c r="N63" s="11">
        <f t="shared" si="8"/>
        <v>14.874108613232249</v>
      </c>
      <c r="O63" s="11">
        <f t="shared" si="10"/>
        <v>804.42000000000007</v>
      </c>
      <c r="P63" s="18">
        <f t="shared" si="11"/>
        <v>0.39979066679323244</v>
      </c>
    </row>
    <row r="64" spans="6:16" x14ac:dyDescent="0.2">
      <c r="F64" s="10">
        <v>0.63</v>
      </c>
      <c r="G64" s="11">
        <f t="shared" si="9"/>
        <v>1.2265452151338869</v>
      </c>
      <c r="H64" s="11">
        <f t="shared" si="2"/>
        <v>3.5182871979106576</v>
      </c>
      <c r="I64" s="11">
        <f t="shared" si="3"/>
        <v>4.1843691448679987</v>
      </c>
      <c r="J64" s="11">
        <f t="shared" si="4"/>
        <v>4.8360777702491964</v>
      </c>
      <c r="K64" s="12">
        <f t="shared" si="5"/>
        <v>347.95434764942507</v>
      </c>
      <c r="L64" s="11">
        <f t="shared" si="6"/>
        <v>4.2433457030417694</v>
      </c>
      <c r="M64" s="12">
        <f t="shared" si="7"/>
        <v>1224.2033267923266</v>
      </c>
      <c r="N64" s="11">
        <f t="shared" si="8"/>
        <v>14.929308863321056</v>
      </c>
      <c r="O64" s="11">
        <f t="shared" si="10"/>
        <v>804.42000000000007</v>
      </c>
      <c r="P64" s="18">
        <f t="shared" si="11"/>
        <v>0.39700443545566444</v>
      </c>
    </row>
    <row r="65" spans="6:16" x14ac:dyDescent="0.2">
      <c r="F65" s="10">
        <v>0.64</v>
      </c>
      <c r="G65" s="11">
        <f t="shared" si="9"/>
        <v>1.2621446962788176</v>
      </c>
      <c r="H65" s="11">
        <f t="shared" si="2"/>
        <v>3.5599481144930665</v>
      </c>
      <c r="I65" s="11">
        <f t="shared" si="3"/>
        <v>4.147867473781087</v>
      </c>
      <c r="J65" s="11">
        <f t="shared" si="4"/>
        <v>4.95128626893404</v>
      </c>
      <c r="K65" s="12">
        <f t="shared" si="5"/>
        <v>345.07641911898315</v>
      </c>
      <c r="L65" s="11">
        <f t="shared" si="6"/>
        <v>4.2082490136461361</v>
      </c>
      <c r="M65" s="12">
        <f t="shared" si="7"/>
        <v>1228.4541475986432</v>
      </c>
      <c r="N65" s="11">
        <f t="shared" si="8"/>
        <v>14.981148141446869</v>
      </c>
      <c r="O65" s="11">
        <f t="shared" si="10"/>
        <v>804.42000000000007</v>
      </c>
      <c r="P65" s="18">
        <f t="shared" si="11"/>
        <v>0.39423294814501858</v>
      </c>
    </row>
    <row r="66" spans="6:16" x14ac:dyDescent="0.2">
      <c r="F66" s="10">
        <v>0.65</v>
      </c>
      <c r="G66" s="11">
        <f t="shared" si="9"/>
        <v>1.2981571523665352</v>
      </c>
      <c r="H66" s="11">
        <f t="shared" ref="H66:H129" si="12">$A$3*(1-EXP(-F66/$A$5))</f>
        <v>3.6012456087717482</v>
      </c>
      <c r="I66" s="11">
        <f t="shared" si="3"/>
        <v>4.1116842191498026</v>
      </c>
      <c r="J66" s="11">
        <f t="shared" si="4"/>
        <v>5.0668282538749017</v>
      </c>
      <c r="K66" s="12">
        <f t="shared" si="5"/>
        <v>342.22493422415874</v>
      </c>
      <c r="L66" s="11">
        <f t="shared" si="6"/>
        <v>4.1734748076116919</v>
      </c>
      <c r="M66" s="12">
        <f t="shared" si="7"/>
        <v>1232.4360415869521</v>
      </c>
      <c r="N66" s="11">
        <f t="shared" si="8"/>
        <v>15.029707824231123</v>
      </c>
      <c r="O66" s="11">
        <f t="shared" si="10"/>
        <v>804.42000000000007</v>
      </c>
      <c r="P66" s="18">
        <f t="shared" si="11"/>
        <v>0.39147627666744983</v>
      </c>
    </row>
    <row r="67" spans="6:16" x14ac:dyDescent="0.2">
      <c r="F67" s="10">
        <v>0.66</v>
      </c>
      <c r="G67" s="11">
        <f t="shared" si="9"/>
        <v>1.3345789808765622</v>
      </c>
      <c r="H67" s="11">
        <f t="shared" si="12"/>
        <v>3.6421828510027066</v>
      </c>
      <c r="I67" s="11">
        <f t="shared" ref="I67:I130" si="13">($A$3/$A$5)*EXP(-F67/$A$5)</f>
        <v>4.0758166033194154</v>
      </c>
      <c r="J67" s="11">
        <f t="shared" ref="J67:J130" si="14">(0.5*(1.293*($A$13/760*273/(273+$A$11)))*((0.2025*$A$7^0.725*$A$9^0.425)*0.266)*0.9)*H67^2</f>
        <v>5.1826775656246209</v>
      </c>
      <c r="K67" s="12">
        <f t="shared" ref="K67:K130" si="15">J67+$A$9*I67</f>
        <v>339.39963903781666</v>
      </c>
      <c r="L67" s="11">
        <f t="shared" ref="L67:L130" si="16">K67/$A$9</f>
        <v>4.1390199882660568</v>
      </c>
      <c r="M67" s="12">
        <f t="shared" ref="M67:M130" si="17">K67*H67</f>
        <v>1236.1555449400446</v>
      </c>
      <c r="N67" s="11">
        <f t="shared" ref="N67:N130" si="18">L67*H67</f>
        <v>15.075067621220056</v>
      </c>
      <c r="O67" s="11">
        <f t="shared" ref="O67:O130" si="19">$A$9*9.81</f>
        <v>804.42000000000007</v>
      </c>
      <c r="P67" s="18">
        <f t="shared" si="11"/>
        <v>0.38873448883637862</v>
      </c>
    </row>
    <row r="68" spans="6:16" x14ac:dyDescent="0.2">
      <c r="F68" s="10">
        <v>0.67</v>
      </c>
      <c r="G68" s="11">
        <f t="shared" ref="G68:G131" si="20">G67+H68*0.01</f>
        <v>1.3714066107144294</v>
      </c>
      <c r="H68" s="11">
        <f t="shared" si="12"/>
        <v>3.6827629837867235</v>
      </c>
      <c r="I68" s="11">
        <f t="shared" si="13"/>
        <v>4.0402618728656252</v>
      </c>
      <c r="J68" s="11">
        <f t="shared" si="14"/>
        <v>5.2988086768055718</v>
      </c>
      <c r="K68" s="12">
        <f t="shared" si="15"/>
        <v>336.60028225178684</v>
      </c>
      <c r="L68" s="11">
        <f t="shared" si="16"/>
        <v>4.1048814908754494</v>
      </c>
      <c r="M68" s="12">
        <f t="shared" si="17"/>
        <v>1239.6190598090438</v>
      </c>
      <c r="N68" s="11">
        <f t="shared" si="18"/>
        <v>15.117305607427364</v>
      </c>
      <c r="O68" s="11">
        <f t="shared" si="19"/>
        <v>804.42000000000007</v>
      </c>
      <c r="P68" s="18">
        <f t="shared" si="11"/>
        <v>0.38600764853225378</v>
      </c>
    </row>
    <row r="69" spans="6:16" x14ac:dyDescent="0.2">
      <c r="F69" s="10">
        <v>0.68</v>
      </c>
      <c r="G69" s="11">
        <f t="shared" si="20"/>
        <v>1.4086365019375355</v>
      </c>
      <c r="H69" s="11">
        <f t="shared" si="12"/>
        <v>3.7229891223106111</v>
      </c>
      <c r="I69" s="11">
        <f t="shared" si="13"/>
        <v>4.0050172983831853</v>
      </c>
      <c r="J69" s="11">
        <f t="shared" si="14"/>
        <v>5.4151966795804327</v>
      </c>
      <c r="K69" s="12">
        <f t="shared" si="15"/>
        <v>333.82661514700163</v>
      </c>
      <c r="L69" s="11">
        <f t="shared" si="16"/>
        <v>4.0710562822805079</v>
      </c>
      <c r="M69" s="12">
        <f t="shared" si="17"/>
        <v>1242.8328569300577</v>
      </c>
      <c r="N69" s="11">
        <f t="shared" si="18"/>
        <v>15.156498255244607</v>
      </c>
      <c r="O69" s="11">
        <f t="shared" si="19"/>
        <v>804.42000000000007</v>
      </c>
      <c r="P69" s="18">
        <f t="shared" si="11"/>
        <v>0.38329581576292304</v>
      </c>
    </row>
    <row r="70" spans="6:16" x14ac:dyDescent="0.2">
      <c r="F70" s="10">
        <v>0.69</v>
      </c>
      <c r="G70" s="11">
        <f t="shared" si="20"/>
        <v>1.446265145483399</v>
      </c>
      <c r="H70" s="11">
        <f t="shared" si="12"/>
        <v>3.7628643545863496</v>
      </c>
      <c r="I70" s="11">
        <f t="shared" si="13"/>
        <v>3.9700801742763723</v>
      </c>
      <c r="J70" s="11">
        <f t="shared" si="14"/>
        <v>5.5318172733540942</v>
      </c>
      <c r="K70" s="12">
        <f t="shared" si="15"/>
        <v>331.07839156401661</v>
      </c>
      <c r="L70" s="11">
        <f t="shared" si="16"/>
        <v>4.037541360536788</v>
      </c>
      <c r="M70" s="12">
        <f t="shared" si="17"/>
        <v>1245.8030781900202</v>
      </c>
      <c r="N70" s="11">
        <f t="shared" si="18"/>
        <v>15.192720465731952</v>
      </c>
      <c r="O70" s="11">
        <f t="shared" si="19"/>
        <v>804.42000000000007</v>
      </c>
      <c r="P70" s="18">
        <f t="shared" si="11"/>
        <v>0.38059904672454431</v>
      </c>
    </row>
    <row r="71" spans="6:16" x14ac:dyDescent="0.2">
      <c r="F71" s="10">
        <v>0.7</v>
      </c>
      <c r="G71" s="11">
        <f t="shared" si="20"/>
        <v>1.4842890629002805</v>
      </c>
      <c r="H71" s="11">
        <f t="shared" si="12"/>
        <v>3.8023917416881448</v>
      </c>
      <c r="I71" s="11">
        <f t="shared" si="13"/>
        <v>3.9354478185512956</v>
      </c>
      <c r="J71" s="11">
        <f t="shared" si="14"/>
        <v>5.6486467527026054</v>
      </c>
      <c r="K71" s="12">
        <f t="shared" si="15"/>
        <v>328.35536787390885</v>
      </c>
      <c r="L71" s="11">
        <f t="shared" si="16"/>
        <v>4.0043337545598643</v>
      </c>
      <c r="M71" s="12">
        <f t="shared" si="17"/>
        <v>1248.5357391427237</v>
      </c>
      <c r="N71" s="11">
        <f t="shared" si="18"/>
        <v>15.226045599301511</v>
      </c>
      <c r="O71" s="11">
        <f t="shared" si="19"/>
        <v>804.42000000000007</v>
      </c>
      <c r="P71" s="18">
        <f t="shared" si="11"/>
        <v>0.37791739386297341</v>
      </c>
    </row>
    <row r="72" spans="6:16" x14ac:dyDescent="0.2">
      <c r="F72" s="10">
        <v>0.71</v>
      </c>
      <c r="G72" s="11">
        <f t="shared" si="20"/>
        <v>1.5227048060801547</v>
      </c>
      <c r="H72" s="11">
        <f t="shared" si="12"/>
        <v>3.8415743179874116</v>
      </c>
      <c r="I72" s="11">
        <f t="shared" si="13"/>
        <v>3.9011175726100067</v>
      </c>
      <c r="J72" s="11">
        <f t="shared" si="14"/>
        <v>5.7656619955250683</v>
      </c>
      <c r="K72" s="12">
        <f t="shared" si="15"/>
        <v>325.65730294954562</v>
      </c>
      <c r="L72" s="11">
        <f t="shared" si="16"/>
        <v>3.9714305237749468</v>
      </c>
      <c r="M72" s="12">
        <f t="shared" si="17"/>
        <v>1251.0367314760206</v>
      </c>
      <c r="N72" s="11">
        <f t="shared" si="18"/>
        <v>15.25654550580513</v>
      </c>
      <c r="O72" s="11">
        <f t="shared" si="19"/>
        <v>804.42000000000007</v>
      </c>
      <c r="P72" s="18">
        <f t="shared" si="11"/>
        <v>0.37525090593555988</v>
      </c>
    </row>
    <row r="73" spans="6:16" x14ac:dyDescent="0.2">
      <c r="F73" s="10">
        <v>0.72</v>
      </c>
      <c r="G73" s="11">
        <f t="shared" si="20"/>
        <v>1.5615089569940119</v>
      </c>
      <c r="H73" s="11">
        <f t="shared" si="12"/>
        <v>3.8804150913857161</v>
      </c>
      <c r="I73" s="11">
        <f t="shared" si="13"/>
        <v>3.8670868010464066</v>
      </c>
      <c r="J73" s="11">
        <f t="shared" si="14"/>
        <v>5.8828404514145403</v>
      </c>
      <c r="K73" s="12">
        <f t="shared" si="15"/>
        <v>322.98395813721987</v>
      </c>
      <c r="L73" s="11">
        <f t="shared" si="16"/>
        <v>3.938828757770974</v>
      </c>
      <c r="M73" s="12">
        <f t="shared" si="17"/>
        <v>1253.3118254311603</v>
      </c>
      <c r="N73" s="11">
        <f t="shared" si="18"/>
        <v>15.28429055403854</v>
      </c>
      <c r="O73" s="11">
        <f t="shared" si="19"/>
        <v>804.42000000000007</v>
      </c>
      <c r="P73" s="18">
        <f t="shared" si="11"/>
        <v>0.37259962807329272</v>
      </c>
    </row>
    <row r="74" spans="6:16" x14ac:dyDescent="0.2">
      <c r="F74" s="10">
        <v>0.73</v>
      </c>
      <c r="G74" s="11">
        <f t="shared" si="20"/>
        <v>1.6006981274294687</v>
      </c>
      <c r="H74" s="11">
        <f t="shared" si="12"/>
        <v>3.9189170435456777</v>
      </c>
      <c r="I74" s="11">
        <f t="shared" si="13"/>
        <v>3.8333528914439392</v>
      </c>
      <c r="J74" s="11">
        <f t="shared" si="14"/>
        <v>6.0001601302439624</v>
      </c>
      <c r="K74" s="12">
        <f t="shared" si="15"/>
        <v>320.33509722864699</v>
      </c>
      <c r="L74" s="11">
        <f t="shared" si="16"/>
        <v>3.9065255759591095</v>
      </c>
      <c r="M74" s="12">
        <f t="shared" si="17"/>
        <v>1255.3666721752065</v>
      </c>
      <c r="N74" s="11">
        <f t="shared" si="18"/>
        <v>15.309349660673249</v>
      </c>
      <c r="O74" s="11">
        <f t="shared" si="19"/>
        <v>804.42000000000007</v>
      </c>
      <c r="P74" s="18">
        <f t="shared" si="11"/>
        <v>0.36996360184323274</v>
      </c>
    </row>
    <row r="75" spans="6:16" x14ac:dyDescent="0.2">
      <c r="F75" s="10">
        <v>0.74</v>
      </c>
      <c r="G75" s="11">
        <f t="shared" si="20"/>
        <v>1.6402689587306674</v>
      </c>
      <c r="H75" s="11">
        <f t="shared" si="12"/>
        <v>3.9570831301198637</v>
      </c>
      <c r="I75" s="11">
        <f t="shared" si="13"/>
        <v>3.7999132541750433</v>
      </c>
      <c r="J75" s="11">
        <f t="shared" si="14"/>
        <v>6.1175995909633256</v>
      </c>
      <c r="K75" s="12">
        <f t="shared" si="15"/>
        <v>317.71048643331687</v>
      </c>
      <c r="L75" s="11">
        <f t="shared" si="16"/>
        <v>3.8745181272355715</v>
      </c>
      <c r="M75" s="12">
        <f t="shared" si="17"/>
        <v>1257.206806127454</v>
      </c>
      <c r="N75" s="11">
        <f t="shared" si="18"/>
        <v>15.331790318627487</v>
      </c>
      <c r="O75" s="11">
        <f t="shared" si="19"/>
        <v>804.42000000000007</v>
      </c>
      <c r="P75" s="18">
        <f t="shared" si="11"/>
        <v>0.36734286531117433</v>
      </c>
    </row>
    <row r="76" spans="6:16" x14ac:dyDescent="0.2">
      <c r="F76" s="10">
        <v>0.75</v>
      </c>
      <c r="G76" s="11">
        <f t="shared" si="20"/>
        <v>1.6802181215404441</v>
      </c>
      <c r="H76" s="11">
        <f t="shared" si="12"/>
        <v>3.9949162809776788</v>
      </c>
      <c r="I76" s="11">
        <f t="shared" si="13"/>
        <v>3.7667653222023567</v>
      </c>
      <c r="J76" s="11">
        <f t="shared" si="14"/>
        <v>6.2351379306042327</v>
      </c>
      <c r="K76" s="12">
        <f t="shared" si="15"/>
        <v>315.10989435119751</v>
      </c>
      <c r="L76" s="11">
        <f t="shared" si="16"/>
        <v>3.8428035896487502</v>
      </c>
      <c r="M76" s="12">
        <f t="shared" si="17"/>
        <v>1258.8376472407551</v>
      </c>
      <c r="N76" s="11">
        <f t="shared" si="18"/>
        <v>15.35167862488726</v>
      </c>
      <c r="O76" s="11">
        <f t="shared" si="19"/>
        <v>804.42000000000007</v>
      </c>
      <c r="P76" s="18">
        <f t="shared" si="11"/>
        <v>0.36473745310448052</v>
      </c>
    </row>
    <row r="77" spans="6:16" x14ac:dyDescent="0.2">
      <c r="F77" s="10">
        <v>0.76</v>
      </c>
      <c r="G77" s="11">
        <f t="shared" si="20"/>
        <v>1.720542315544747</v>
      </c>
      <c r="H77" s="11">
        <f t="shared" si="12"/>
        <v>4.0324194004302845</v>
      </c>
      <c r="I77" s="11">
        <f t="shared" si="13"/>
        <v>3.7339065508816565</v>
      </c>
      <c r="J77" s="11">
        <f t="shared" si="14"/>
        <v>6.3527547734882042</v>
      </c>
      <c r="K77" s="12">
        <f t="shared" si="15"/>
        <v>312.53309194578401</v>
      </c>
      <c r="L77" s="11">
        <f t="shared" si="16"/>
        <v>3.8113791700705368</v>
      </c>
      <c r="M77" s="12">
        <f t="shared" si="17"/>
        <v>1260.2645032386413</v>
      </c>
      <c r="N77" s="11">
        <f t="shared" si="18"/>
        <v>15.36907930778831</v>
      </c>
      <c r="O77" s="11">
        <f t="shared" si="19"/>
        <v>804.42000000000007</v>
      </c>
      <c r="P77" s="18">
        <f t="shared" si="11"/>
        <v>0.36214739647503569</v>
      </c>
    </row>
    <row r="78" spans="6:16" x14ac:dyDescent="0.2">
      <c r="F78" s="10">
        <v>0.77</v>
      </c>
      <c r="G78" s="11">
        <f t="shared" si="20"/>
        <v>1.7612382692192825</v>
      </c>
      <c r="H78" s="11">
        <f t="shared" si="12"/>
        <v>4.0695953674535517</v>
      </c>
      <c r="I78" s="11">
        <f t="shared" si="13"/>
        <v>3.7013344177665117</v>
      </c>
      <c r="J78" s="11">
        <f t="shared" si="14"/>
        <v>6.4704302606350321</v>
      </c>
      <c r="K78" s="12">
        <f t="shared" si="15"/>
        <v>309.97985251748901</v>
      </c>
      <c r="L78" s="11">
        <f t="shared" si="16"/>
        <v>3.7802421038718172</v>
      </c>
      <c r="M78" s="12">
        <f t="shared" si="17"/>
        <v>1261.4925718091085</v>
      </c>
      <c r="N78" s="11">
        <f t="shared" si="18"/>
        <v>15.384055753769616</v>
      </c>
      <c r="O78" s="11">
        <f t="shared" si="19"/>
        <v>804.42000000000007</v>
      </c>
      <c r="P78" s="18">
        <f t="shared" si="11"/>
        <v>0.35957272336226481</v>
      </c>
    </row>
    <row r="79" spans="6:16" x14ac:dyDescent="0.2">
      <c r="F79" s="10">
        <v>0.78</v>
      </c>
      <c r="G79" s="11">
        <f t="shared" si="20"/>
        <v>1.8023027395783733</v>
      </c>
      <c r="H79" s="11">
        <f t="shared" si="12"/>
        <v>4.1064470359090688</v>
      </c>
      <c r="I79" s="11">
        <f t="shared" si="13"/>
        <v>3.6690464224146484</v>
      </c>
      <c r="J79" s="11">
        <f t="shared" si="14"/>
        <v>6.5881450393676095</v>
      </c>
      <c r="K79" s="12">
        <f t="shared" si="15"/>
        <v>307.44995167736874</v>
      </c>
      <c r="L79" s="11">
        <f t="shared" si="16"/>
        <v>3.7493896546020578</v>
      </c>
      <c r="M79" s="12">
        <f t="shared" si="17"/>
        <v>1262.5269427559174</v>
      </c>
      <c r="N79" s="11">
        <f t="shared" si="18"/>
        <v>15.396670033608748</v>
      </c>
      <c r="O79" s="11">
        <f t="shared" si="19"/>
        <v>804.42000000000007</v>
      </c>
      <c r="P79" s="18">
        <f t="shared" si="11"/>
        <v>0.35701345845616689</v>
      </c>
    </row>
    <row r="80" spans="6:16" x14ac:dyDescent="0.2">
      <c r="F80" s="10">
        <v>0.79</v>
      </c>
      <c r="G80" s="11">
        <f t="shared" si="20"/>
        <v>1.8437325119260055</v>
      </c>
      <c r="H80" s="11">
        <f t="shared" si="12"/>
        <v>4.1429772347632197</v>
      </c>
      <c r="I80" s="11">
        <f t="shared" si="13"/>
        <v>3.6370400861959995</v>
      </c>
      <c r="J80" s="11">
        <f t="shared" si="14"/>
        <v>6.705880253109707</v>
      </c>
      <c r="K80" s="12">
        <f t="shared" si="15"/>
        <v>304.94316732118165</v>
      </c>
      <c r="L80" s="11">
        <f t="shared" si="16"/>
        <v>3.7188191136729469</v>
      </c>
      <c r="M80" s="12">
        <f t="shared" si="17"/>
        <v>1263.3726001082468</v>
      </c>
      <c r="N80" s="11">
        <f t="shared" si="18"/>
        <v>15.406982928149354</v>
      </c>
      <c r="O80" s="11">
        <f t="shared" si="19"/>
        <v>804.42000000000007</v>
      </c>
      <c r="P80" s="18">
        <f t="shared" si="11"/>
        <v>0.35446962326031622</v>
      </c>
    </row>
    <row r="81" spans="6:16" x14ac:dyDescent="0.2">
      <c r="F81" s="10">
        <v>0.8</v>
      </c>
      <c r="G81" s="11">
        <f t="shared" si="20"/>
        <v>1.8855243996090492</v>
      </c>
      <c r="H81" s="11">
        <f t="shared" si="12"/>
        <v>4.1791887683043578</v>
      </c>
      <c r="I81" s="11">
        <f t="shared" si="13"/>
        <v>3.6053129521024263</v>
      </c>
      <c r="J81" s="11">
        <f t="shared" si="14"/>
        <v>6.8236175313732836</v>
      </c>
      <c r="K81" s="12">
        <f t="shared" si="15"/>
        <v>302.45927960377219</v>
      </c>
      <c r="L81" s="11">
        <f t="shared" si="16"/>
        <v>3.6885278000460024</v>
      </c>
      <c r="M81" s="12">
        <f t="shared" si="17"/>
        <v>1264.034424189512</v>
      </c>
      <c r="N81" s="11">
        <f t="shared" si="18"/>
        <v>15.415053953530636</v>
      </c>
      <c r="O81" s="11">
        <f t="shared" si="19"/>
        <v>804.42000000000007</v>
      </c>
      <c r="P81" s="18">
        <f t="shared" si="11"/>
        <v>0.35194123615478212</v>
      </c>
    </row>
    <row r="82" spans="6:16" x14ac:dyDescent="0.2">
      <c r="F82" s="10">
        <v>0.81</v>
      </c>
      <c r="G82" s="11">
        <f t="shared" si="20"/>
        <v>1.9276752437726299</v>
      </c>
      <c r="H82" s="11">
        <f t="shared" si="12"/>
        <v>4.2150844163580752</v>
      </c>
      <c r="I82" s="11">
        <f t="shared" si="13"/>
        <v>3.573862584559107</v>
      </c>
      <c r="J82" s="11">
        <f t="shared" si="14"/>
        <v>6.9413389799318344</v>
      </c>
      <c r="K82" s="12">
        <f t="shared" si="15"/>
        <v>299.99807091377863</v>
      </c>
      <c r="L82" s="11">
        <f t="shared" si="16"/>
        <v>3.6585130599241298</v>
      </c>
      <c r="M82" s="12">
        <f t="shared" si="17"/>
        <v>1264.5171936461531</v>
      </c>
      <c r="N82" s="11">
        <f t="shared" si="18"/>
        <v>15.420941385928696</v>
      </c>
      <c r="O82" s="11">
        <f t="shared" si="19"/>
        <v>804.42000000000007</v>
      </c>
      <c r="P82" s="18">
        <f t="shared" si="11"/>
        <v>0.34942831245892458</v>
      </c>
    </row>
    <row r="83" spans="6:16" x14ac:dyDescent="0.2">
      <c r="F83" s="10">
        <v>0.82</v>
      </c>
      <c r="G83" s="11">
        <f t="shared" si="20"/>
        <v>1.9701819131176359</v>
      </c>
      <c r="H83" s="11">
        <f t="shared" si="12"/>
        <v>4.2506669345006047</v>
      </c>
      <c r="I83" s="11">
        <f t="shared" si="13"/>
        <v>3.5426865692375653</v>
      </c>
      <c r="J83" s="11">
        <f t="shared" si="14"/>
        <v>7.0590271711765578</v>
      </c>
      <c r="K83" s="12">
        <f t="shared" si="15"/>
        <v>297.55932584865695</v>
      </c>
      <c r="L83" s="11">
        <f t="shared" si="16"/>
        <v>3.6287722664470361</v>
      </c>
      <c r="M83" s="12">
        <f t="shared" si="17"/>
        <v>1264.8255874371773</v>
      </c>
      <c r="N83" s="11">
        <f t="shared" si="18"/>
        <v>15.424702285819235</v>
      </c>
      <c r="O83" s="11">
        <f t="shared" si="19"/>
        <v>804.42000000000007</v>
      </c>
      <c r="P83" s="18">
        <f t="shared" si="11"/>
        <v>0.34693086449402094</v>
      </c>
    </row>
    <row r="84" spans="6:16" x14ac:dyDescent="0.2">
      <c r="F84" s="10">
        <v>0.83</v>
      </c>
      <c r="G84" s="11">
        <f t="shared" si="20"/>
        <v>2.0130413036603394</v>
      </c>
      <c r="H84" s="11">
        <f t="shared" si="12"/>
        <v>4.2859390542703544</v>
      </c>
      <c r="I84" s="11">
        <f t="shared" si="13"/>
        <v>3.5117825128703282</v>
      </c>
      <c r="J84" s="11">
        <f t="shared" si="14"/>
        <v>7.1766651346519614</v>
      </c>
      <c r="K84" s="12">
        <f t="shared" si="15"/>
        <v>295.14283119001885</v>
      </c>
      <c r="L84" s="11">
        <f t="shared" si="16"/>
        <v>3.5993028193904739</v>
      </c>
      <c r="M84" s="12">
        <f t="shared" si="17"/>
        <v>1264.9641867852242</v>
      </c>
      <c r="N84" s="11">
        <f t="shared" si="18"/>
        <v>15.426392521771028</v>
      </c>
      <c r="O84" s="11">
        <f t="shared" si="19"/>
        <v>804.42000000000007</v>
      </c>
      <c r="P84" s="18">
        <f t="shared" si="11"/>
        <v>0.3444489016456837</v>
      </c>
    </row>
    <row r="85" spans="6:16" x14ac:dyDescent="0.2">
      <c r="F85" s="10">
        <v>0.84</v>
      </c>
      <c r="G85" s="11">
        <f t="shared" si="20"/>
        <v>2.0562503384941153</v>
      </c>
      <c r="H85" s="11">
        <f t="shared" si="12"/>
        <v>4.3209034833775917</v>
      </c>
      <c r="I85" s="11">
        <f t="shared" si="13"/>
        <v>3.4811480430672104</v>
      </c>
      <c r="J85" s="11">
        <f t="shared" si="14"/>
        <v>7.2942363477677272</v>
      </c>
      <c r="K85" s="12">
        <f t="shared" si="15"/>
        <v>292.74837587927897</v>
      </c>
      <c r="L85" s="11">
        <f t="shared" si="16"/>
        <v>3.5701021448692556</v>
      </c>
      <c r="M85" s="12">
        <f t="shared" si="17"/>
        <v>1264.937477089909</v>
      </c>
      <c r="N85" s="11">
        <f t="shared" si="18"/>
        <v>15.426066793779379</v>
      </c>
      <c r="O85" s="11">
        <f t="shared" si="19"/>
        <v>804.42000000000007</v>
      </c>
      <c r="P85" s="18">
        <f t="shared" si="11"/>
        <v>0.34198243042603044</v>
      </c>
    </row>
    <row r="86" spans="6:16" x14ac:dyDescent="0.2">
      <c r="F86" s="10">
        <v>0.85</v>
      </c>
      <c r="G86" s="11">
        <f t="shared" si="20"/>
        <v>2.0998059675532383</v>
      </c>
      <c r="H86" s="11">
        <f t="shared" si="12"/>
        <v>4.3555629059123158</v>
      </c>
      <c r="I86" s="11">
        <f t="shared" si="13"/>
        <v>3.4507808081331874</v>
      </c>
      <c r="J86" s="11">
        <f t="shared" si="14"/>
        <v>7.4117247266837021</v>
      </c>
      <c r="K86" s="12">
        <f t="shared" si="15"/>
        <v>290.3757509936051</v>
      </c>
      <c r="L86" s="11">
        <f t="shared" si="16"/>
        <v>3.5411676950439648</v>
      </c>
      <c r="M86" s="12">
        <f t="shared" si="17"/>
        <v>1264.7498498041775</v>
      </c>
      <c r="N86" s="11">
        <f t="shared" si="18"/>
        <v>15.423778656148508</v>
      </c>
      <c r="O86" s="11">
        <f t="shared" si="19"/>
        <v>804.42000000000007</v>
      </c>
      <c r="P86" s="18">
        <f t="shared" si="11"/>
        <v>0.33953145453556544</v>
      </c>
    </row>
    <row r="87" spans="6:16" x14ac:dyDescent="0.2">
      <c r="F87" s="10">
        <v>0.86</v>
      </c>
      <c r="G87" s="11">
        <f t="shared" si="20"/>
        <v>2.1437051673787413</v>
      </c>
      <c r="H87" s="11">
        <f t="shared" si="12"/>
        <v>4.3899199825502926</v>
      </c>
      <c r="I87" s="11">
        <f t="shared" si="13"/>
        <v>3.4206784768878693</v>
      </c>
      <c r="J87" s="11">
        <f t="shared" si="14"/>
        <v>7.5291146173648151</v>
      </c>
      <c r="K87" s="12">
        <f t="shared" si="15"/>
        <v>288.0247497221701</v>
      </c>
      <c r="L87" s="11">
        <f t="shared" si="16"/>
        <v>3.5124969478313428</v>
      </c>
      <c r="M87" s="12">
        <f t="shared" si="17"/>
        <v>1264.4056042744014</v>
      </c>
      <c r="N87" s="11">
        <f t="shared" si="18"/>
        <v>15.419580539931724</v>
      </c>
      <c r="O87" s="11">
        <f t="shared" si="19"/>
        <v>804.42000000000007</v>
      </c>
      <c r="P87" s="18">
        <f t="shared" si="11"/>
        <v>0.33709597492474142</v>
      </c>
    </row>
    <row r="88" spans="6:16" x14ac:dyDescent="0.2">
      <c r="F88" s="10">
        <v>0.87</v>
      </c>
      <c r="G88" s="11">
        <f t="shared" si="20"/>
        <v>2.1879449408863145</v>
      </c>
      <c r="H88" s="11">
        <f t="shared" si="12"/>
        <v>4.4239773507573137</v>
      </c>
      <c r="I88" s="11">
        <f t="shared" si="13"/>
        <v>3.3908387384865448</v>
      </c>
      <c r="J88" s="11">
        <f t="shared" si="14"/>
        <v>7.646390786802975</v>
      </c>
      <c r="K88" s="12">
        <f t="shared" si="15"/>
        <v>285.69516734269962</v>
      </c>
      <c r="L88" s="11">
        <f t="shared" si="16"/>
        <v>3.4840874066182881</v>
      </c>
      <c r="M88" s="12">
        <f t="shared" si="17"/>
        <v>1263.9089495449236</v>
      </c>
      <c r="N88" s="11">
        <f t="shared" si="18"/>
        <v>15.413523774938094</v>
      </c>
      <c r="O88" s="11">
        <f t="shared" si="19"/>
        <v>804.42000000000007</v>
      </c>
      <c r="P88" s="18">
        <f t="shared" si="11"/>
        <v>0.33467598985516411</v>
      </c>
    </row>
    <row r="89" spans="6:16" x14ac:dyDescent="0.2">
      <c r="F89" s="10">
        <v>0.88</v>
      </c>
      <c r="G89" s="11">
        <f t="shared" si="20"/>
        <v>2.2325223171362309</v>
      </c>
      <c r="H89" s="11">
        <f t="shared" si="12"/>
        <v>4.4577376249916618</v>
      </c>
      <c r="I89" s="11">
        <f t="shared" si="13"/>
        <v>3.3612593022427815</v>
      </c>
      <c r="J89" s="11">
        <f t="shared" si="14"/>
        <v>7.763538414402869</v>
      </c>
      <c r="K89" s="12">
        <f t="shared" si="15"/>
        <v>283.38680119831099</v>
      </c>
      <c r="L89" s="11">
        <f t="shared" si="16"/>
        <v>3.4559365999794025</v>
      </c>
      <c r="M89" s="12">
        <f t="shared" si="17"/>
        <v>1263.264006127743</v>
      </c>
      <c r="N89" s="11">
        <f t="shared" si="18"/>
        <v>15.405658611313941</v>
      </c>
      <c r="O89" s="11">
        <f t="shared" si="19"/>
        <v>804.42000000000007</v>
      </c>
      <c r="P89" s="18">
        <f t="shared" si="11"/>
        <v>0.33227149496040836</v>
      </c>
    </row>
    <row r="90" spans="6:16" x14ac:dyDescent="0.2">
      <c r="F90" s="10">
        <v>0.89</v>
      </c>
      <c r="G90" s="11">
        <f t="shared" si="20"/>
        <v>2.277434351105279</v>
      </c>
      <c r="H90" s="11">
        <f t="shared" si="12"/>
        <v>4.4912033969048135</v>
      </c>
      <c r="I90" s="11">
        <f t="shared" si="13"/>
        <v>3.3319378974525846</v>
      </c>
      <c r="J90" s="11">
        <f t="shared" si="14"/>
        <v>7.880543083528738</v>
      </c>
      <c r="K90" s="12">
        <f t="shared" si="15"/>
        <v>281.09945067464065</v>
      </c>
      <c r="L90" s="11">
        <f t="shared" si="16"/>
        <v>3.4280420813980568</v>
      </c>
      <c r="M90" s="12">
        <f t="shared" si="17"/>
        <v>1262.4748077380232</v>
      </c>
      <c r="N90" s="11">
        <f t="shared" si="18"/>
        <v>15.3960342407076</v>
      </c>
      <c r="O90" s="11">
        <f t="shared" si="19"/>
        <v>804.42000000000007</v>
      </c>
      <c r="P90" s="18">
        <f t="shared" si="11"/>
        <v>0.32988248330641512</v>
      </c>
    </row>
    <row r="91" spans="6:16" x14ac:dyDescent="0.2">
      <c r="F91" s="10">
        <v>0.9</v>
      </c>
      <c r="G91" s="11">
        <f t="shared" si="20"/>
        <v>2.3226781234606828</v>
      </c>
      <c r="H91" s="11">
        <f t="shared" si="12"/>
        <v>4.5243772355403911</v>
      </c>
      <c r="I91" s="11">
        <f t="shared" si="13"/>
        <v>3.3028722732200775</v>
      </c>
      <c r="J91" s="11">
        <f t="shared" si="14"/>
        <v>7.9973907732092568</v>
      </c>
      <c r="K91" s="12">
        <f t="shared" si="15"/>
        <v>278.83291717725558</v>
      </c>
      <c r="L91" s="11">
        <f t="shared" si="16"/>
        <v>3.4004014289909219</v>
      </c>
      <c r="M91" s="12">
        <f t="shared" si="17"/>
        <v>1261.5453029960945</v>
      </c>
      <c r="N91" s="11">
        <f t="shared" si="18"/>
        <v>15.384698817025543</v>
      </c>
      <c r="O91" s="11">
        <f t="shared" si="19"/>
        <v>804.42000000000007</v>
      </c>
      <c r="P91" s="18">
        <f t="shared" si="11"/>
        <v>0.3275089454514401</v>
      </c>
    </row>
    <row r="92" spans="6:16" x14ac:dyDescent="0.2">
      <c r="F92" s="10">
        <v>0.91</v>
      </c>
      <c r="G92" s="11">
        <f t="shared" si="20"/>
        <v>2.3682507403359967</v>
      </c>
      <c r="H92" s="11">
        <f t="shared" si="12"/>
        <v>4.5572616875313763</v>
      </c>
      <c r="I92" s="11">
        <f t="shared" si="13"/>
        <v>3.2740601982847153</v>
      </c>
      <c r="J92" s="11">
        <f t="shared" si="14"/>
        <v>8.1140678499976318</v>
      </c>
      <c r="K92" s="12">
        <f t="shared" si="15"/>
        <v>276.58700410934426</v>
      </c>
      <c r="L92" s="11">
        <f t="shared" si="16"/>
        <v>3.3730122452359055</v>
      </c>
      <c r="M92" s="12">
        <f t="shared" si="17"/>
        <v>1260.4793570965981</v>
      </c>
      <c r="N92" s="11">
        <f t="shared" si="18"/>
        <v>15.371699476787779</v>
      </c>
      <c r="O92" s="11">
        <f t="shared" si="19"/>
        <v>804.42000000000007</v>
      </c>
      <c r="P92" s="18">
        <f t="shared" si="11"/>
        <v>0.32515086950552685</v>
      </c>
    </row>
    <row r="93" spans="6:16" x14ac:dyDescent="0.2">
      <c r="F93" s="10">
        <v>0.92</v>
      </c>
      <c r="G93" s="11">
        <f t="shared" si="20"/>
        <v>2.414149333108953</v>
      </c>
      <c r="H93" s="11">
        <f t="shared" si="12"/>
        <v>4.5898592772956102</v>
      </c>
      <c r="I93" s="11">
        <f t="shared" si="13"/>
        <v>3.2454994608499907</v>
      </c>
      <c r="J93" s="11">
        <f t="shared" si="14"/>
        <v>8.2305610599841668</v>
      </c>
      <c r="K93" s="12">
        <f t="shared" si="15"/>
        <v>274.36151684968337</v>
      </c>
      <c r="L93" s="11">
        <f t="shared" si="16"/>
        <v>3.3458721567034555</v>
      </c>
      <c r="M93" s="12">
        <f t="shared" si="17"/>
        <v>1259.280753445415</v>
      </c>
      <c r="N93" s="11">
        <f t="shared" si="18"/>
        <v>15.357082359090427</v>
      </c>
      <c r="O93" s="11">
        <f t="shared" si="19"/>
        <v>804.42000000000007</v>
      </c>
      <c r="P93" s="18">
        <f t="shared" si="11"/>
        <v>0.32280824118947699</v>
      </c>
    </row>
    <row r="94" spans="6:16" x14ac:dyDescent="0.2">
      <c r="F94" s="10">
        <v>0.93</v>
      </c>
      <c r="G94" s="11">
        <f t="shared" si="20"/>
        <v>2.4603710581812486</v>
      </c>
      <c r="H94" s="11">
        <f t="shared" si="12"/>
        <v>4.6221725072295792</v>
      </c>
      <c r="I94" s="11">
        <f t="shared" si="13"/>
        <v>3.2171878684136521</v>
      </c>
      <c r="J94" s="11">
        <f t="shared" si="14"/>
        <v>8.3468575209585136</v>
      </c>
      <c r="K94" s="12">
        <f t="shared" si="15"/>
        <v>272.15626273087798</v>
      </c>
      <c r="L94" s="11">
        <f t="shared" si="16"/>
        <v>3.3189788137911949</v>
      </c>
      <c r="M94" s="12">
        <f t="shared" si="17"/>
        <v>1257.9531952650143</v>
      </c>
      <c r="N94" s="11">
        <f t="shared" si="18"/>
        <v>15.340892625183102</v>
      </c>
      <c r="O94" s="11">
        <f t="shared" si="19"/>
        <v>804.42000000000007</v>
      </c>
      <c r="P94" s="18">
        <f t="shared" si="11"/>
        <v>0.32048104389329596</v>
      </c>
    </row>
    <row r="95" spans="6:16" x14ac:dyDescent="0.2">
      <c r="F95" s="10">
        <v>0.94</v>
      </c>
      <c r="G95" s="11">
        <f t="shared" si="20"/>
        <v>2.5069130967602535</v>
      </c>
      <c r="H95" s="11">
        <f t="shared" si="12"/>
        <v>4.6542038579005167</v>
      </c>
      <c r="I95" s="11">
        <f t="shared" si="13"/>
        <v>3.1891232475993863</v>
      </c>
      <c r="J95" s="11">
        <f t="shared" si="14"/>
        <v>8.4629447147189385</v>
      </c>
      <c r="K95" s="12">
        <f t="shared" si="15"/>
        <v>269.9710510178686</v>
      </c>
      <c r="L95" s="11">
        <f t="shared" si="16"/>
        <v>3.2923298904618123</v>
      </c>
      <c r="M95" s="12">
        <f t="shared" si="17"/>
        <v>1256.5003071688213</v>
      </c>
      <c r="N95" s="11">
        <f t="shared" si="18"/>
        <v>15.323174477668553</v>
      </c>
      <c r="O95" s="11">
        <f t="shared" si="19"/>
        <v>804.42000000000007</v>
      </c>
      <c r="P95" s="18">
        <f t="shared" si="11"/>
        <v>0.31816925873408747</v>
      </c>
    </row>
    <row r="96" spans="6:16" x14ac:dyDescent="0.2">
      <c r="F96" s="10">
        <v>0.95</v>
      </c>
      <c r="G96" s="11">
        <f t="shared" si="20"/>
        <v>2.5537726546426218</v>
      </c>
      <c r="H96" s="11">
        <f t="shared" si="12"/>
        <v>4.6859557882368277</v>
      </c>
      <c r="I96" s="11">
        <f t="shared" si="13"/>
        <v>3.1613034439899783</v>
      </c>
      <c r="J96" s="11">
        <f t="shared" si="14"/>
        <v>8.5788104795259503</v>
      </c>
      <c r="K96" s="12">
        <f t="shared" si="15"/>
        <v>267.80569288670415</v>
      </c>
      <c r="L96" s="11">
        <f t="shared" si="16"/>
        <v>3.2659230839841968</v>
      </c>
      <c r="M96" s="12">
        <f t="shared" si="17"/>
        <v>1254.9256367052255</v>
      </c>
      <c r="N96" s="11">
        <f t="shared" si="18"/>
        <v>15.303971179332018</v>
      </c>
      <c r="O96" s="11">
        <f t="shared" si="19"/>
        <v>804.42000000000007</v>
      </c>
      <c r="P96" s="18">
        <f t="shared" si="11"/>
        <v>0.31587286461337882</v>
      </c>
    </row>
    <row r="97" spans="6:16" x14ac:dyDescent="0.2">
      <c r="F97" s="10">
        <v>0.96</v>
      </c>
      <c r="G97" s="11">
        <f t="shared" si="20"/>
        <v>2.6009469619997905</v>
      </c>
      <c r="H97" s="11">
        <f t="shared" si="12"/>
        <v>4.7174307357168512</v>
      </c>
      <c r="I97" s="11">
        <f t="shared" si="13"/>
        <v>3.1337263219619262</v>
      </c>
      <c r="J97" s="11">
        <f t="shared" si="14"/>
        <v>8.6944430026976747</v>
      </c>
      <c r="K97" s="12">
        <f t="shared" si="15"/>
        <v>265.66000140357562</v>
      </c>
      <c r="L97" s="11">
        <f t="shared" si="16"/>
        <v>3.2397561146777516</v>
      </c>
      <c r="M97" s="12">
        <f t="shared" si="17"/>
        <v>1253.2326558718094</v>
      </c>
      <c r="N97" s="11">
        <f t="shared" si="18"/>
        <v>15.283325071607432</v>
      </c>
      <c r="O97" s="11">
        <f t="shared" si="19"/>
        <v>804.42000000000007</v>
      </c>
      <c r="P97" s="18">
        <f t="shared" si="11"/>
        <v>0.31359183827385489</v>
      </c>
    </row>
    <row r="98" spans="6:16" x14ac:dyDescent="0.2">
      <c r="F98" s="10">
        <v>0.97</v>
      </c>
      <c r="G98" s="11">
        <f t="shared" si="20"/>
        <v>2.6484332731653502</v>
      </c>
      <c r="H98" s="11">
        <f t="shared" si="12"/>
        <v>4.7486311165559734</v>
      </c>
      <c r="I98" s="11">
        <f t="shared" si="13"/>
        <v>3.1063897645214955</v>
      </c>
      <c r="J98" s="11">
        <f t="shared" si="14"/>
        <v>8.8098308133444281</v>
      </c>
      <c r="K98" s="12">
        <f t="shared" si="15"/>
        <v>263.53379150410706</v>
      </c>
      <c r="L98" s="11">
        <f t="shared" si="16"/>
        <v>3.2138267256598421</v>
      </c>
      <c r="M98" s="12">
        <f t="shared" si="17"/>
        <v>1251.4247626003769</v>
      </c>
      <c r="N98" s="11">
        <f t="shared" si="18"/>
        <v>15.261277592687524</v>
      </c>
      <c r="O98" s="11">
        <f t="shared" si="19"/>
        <v>804.42000000000007</v>
      </c>
      <c r="P98" s="18">
        <f t="shared" si="11"/>
        <v>0.31132615435548211</v>
      </c>
    </row>
    <row r="99" spans="6:16" x14ac:dyDescent="0.2">
      <c r="F99" s="10">
        <v>0.98</v>
      </c>
      <c r="G99" s="11">
        <f t="shared" si="20"/>
        <v>2.6962288664242715</v>
      </c>
      <c r="H99" s="11">
        <f t="shared" si="12"/>
        <v>4.7795593258921176</v>
      </c>
      <c r="I99" s="11">
        <f t="shared" si="13"/>
        <v>3.0792916731422064</v>
      </c>
      <c r="J99" s="11">
        <f t="shared" si="14"/>
        <v>8.9249627752400027</v>
      </c>
      <c r="K99" s="12">
        <f t="shared" si="15"/>
        <v>261.42687997290091</v>
      </c>
      <c r="L99" s="11">
        <f t="shared" si="16"/>
        <v>3.1881326825963523</v>
      </c>
      <c r="M99" s="12">
        <f t="shared" si="17"/>
        <v>1249.5052822133578</v>
      </c>
      <c r="N99" s="11">
        <f t="shared" si="18"/>
        <v>15.237869295284851</v>
      </c>
      <c r="O99" s="11">
        <f t="shared" si="19"/>
        <v>804.42000000000007</v>
      </c>
      <c r="P99" s="18">
        <f t="shared" si="11"/>
        <v>0.30907578545100561</v>
      </c>
    </row>
    <row r="100" spans="6:16" x14ac:dyDescent="0.2">
      <c r="F100" s="10">
        <v>0.99</v>
      </c>
      <c r="G100" s="11">
        <f t="shared" si="20"/>
        <v>2.7443310438039674</v>
      </c>
      <c r="H100" s="11">
        <f t="shared" si="12"/>
        <v>4.8102177379696043</v>
      </c>
      <c r="I100" s="11">
        <f t="shared" si="13"/>
        <v>3.0524299676037367</v>
      </c>
      <c r="J100" s="11">
        <f t="shared" si="14"/>
        <v>9.0398280798271511</v>
      </c>
      <c r="K100" s="12">
        <f t="shared" si="15"/>
        <v>259.33908542333359</v>
      </c>
      <c r="L100" s="11">
        <f t="shared" si="16"/>
        <v>3.1626717734552878</v>
      </c>
      <c r="M100" s="12">
        <f t="shared" si="17"/>
        <v>1247.4774688521336</v>
      </c>
      <c r="N100" s="11">
        <f t="shared" si="18"/>
        <v>15.213139864050412</v>
      </c>
      <c r="O100" s="11">
        <f t="shared" si="19"/>
        <v>804.42000000000007</v>
      </c>
      <c r="P100" s="18">
        <f t="shared" si="11"/>
        <v>0.30684070216080384</v>
      </c>
    </row>
    <row r="101" spans="6:16" x14ac:dyDescent="0.2">
      <c r="F101" s="10">
        <v>1</v>
      </c>
      <c r="G101" s="11">
        <f t="shared" si="20"/>
        <v>2.7927371308671818</v>
      </c>
      <c r="H101" s="11">
        <f t="shared" si="12"/>
        <v>4.8406087063214178</v>
      </c>
      <c r="I101" s="11">
        <f t="shared" si="13"/>
        <v>3.025802585832233</v>
      </c>
      <c r="J101" s="11">
        <f t="shared" si="14"/>
        <v>9.1544162393548945</v>
      </c>
      <c r="K101" s="12">
        <f t="shared" si="15"/>
        <v>257.27022827759799</v>
      </c>
      <c r="L101" s="11">
        <f t="shared" si="16"/>
        <v>3.1374418082633904</v>
      </c>
      <c r="M101" s="12">
        <f t="shared" si="17"/>
        <v>1245.3445068778394</v>
      </c>
      <c r="N101" s="11">
        <f t="shared" si="18"/>
        <v>15.18712813265658</v>
      </c>
      <c r="O101" s="11">
        <f t="shared" si="19"/>
        <v>804.42000000000007</v>
      </c>
      <c r="P101" s="18">
        <f t="shared" si="11"/>
        <v>0.30462087314708408</v>
      </c>
    </row>
    <row r="102" spans="6:16" x14ac:dyDescent="0.2">
      <c r="F102" s="10">
        <v>1.01</v>
      </c>
      <c r="G102" s="11">
        <f t="shared" si="20"/>
        <v>2.8414444765066804</v>
      </c>
      <c r="H102" s="11">
        <f t="shared" si="12"/>
        <v>4.8707345639498723</v>
      </c>
      <c r="I102" s="11">
        <f t="shared" si="13"/>
        <v>2.9994074837420093</v>
      </c>
      <c r="J102" s="11">
        <f t="shared" si="14"/>
        <v>9.2687170801452243</v>
      </c>
      <c r="K102" s="12">
        <f t="shared" si="15"/>
        <v>255.22013074698998</v>
      </c>
      <c r="L102" s="11">
        <f t="shared" si="16"/>
        <v>3.1124406188657314</v>
      </c>
      <c r="M102" s="12">
        <f t="shared" si="17"/>
        <v>1243.1095122451695</v>
      </c>
      <c r="N102" s="11">
        <f t="shared" si="18"/>
        <v>15.159872100550849</v>
      </c>
      <c r="O102" s="11">
        <f t="shared" si="19"/>
        <v>804.42000000000007</v>
      </c>
      <c r="P102" s="18">
        <f t="shared" si="11"/>
        <v>0.30241626518740694</v>
      </c>
    </row>
    <row r="103" spans="6:16" x14ac:dyDescent="0.2">
      <c r="F103" s="10">
        <v>1.02</v>
      </c>
      <c r="G103" s="11">
        <f t="shared" si="20"/>
        <v>2.8904504527417374</v>
      </c>
      <c r="H103" s="11">
        <f t="shared" si="12"/>
        <v>4.9005976235057149</v>
      </c>
      <c r="I103" s="11">
        <f t="shared" si="13"/>
        <v>2.9732426350786336</v>
      </c>
      <c r="J103" s="11">
        <f t="shared" si="14"/>
        <v>9.382720735986938</v>
      </c>
      <c r="K103" s="12">
        <f t="shared" si="15"/>
        <v>253.1886168124349</v>
      </c>
      <c r="L103" s="11">
        <f t="shared" si="16"/>
        <v>3.0876660586882303</v>
      </c>
      <c r="M103" s="12">
        <f t="shared" si="17"/>
        <v>1240.7755338497175</v>
      </c>
      <c r="N103" s="11">
        <f t="shared" si="18"/>
        <v>15.131408949386799</v>
      </c>
      <c r="O103" s="11">
        <f t="shared" si="19"/>
        <v>804.42000000000007</v>
      </c>
      <c r="P103" s="18">
        <f t="shared" si="11"/>
        <v>0.3002268432275263</v>
      </c>
    </row>
    <row r="104" spans="6:16" x14ac:dyDescent="0.2">
      <c r="F104" s="10">
        <v>1.03</v>
      </c>
      <c r="G104" s="11">
        <f t="shared" si="20"/>
        <v>2.9397524545163938</v>
      </c>
      <c r="H104" s="11">
        <f t="shared" si="12"/>
        <v>4.9302001774656583</v>
      </c>
      <c r="I104" s="11">
        <f t="shared" si="13"/>
        <v>2.9473060312633783</v>
      </c>
      <c r="J104" s="11">
        <f t="shared" si="14"/>
        <v>9.4964176416542312</v>
      </c>
      <c r="K104" s="12">
        <f t="shared" si="15"/>
        <v>251.17551220525127</v>
      </c>
      <c r="L104" s="11">
        <f t="shared" si="16"/>
        <v>3.0631160025030644</v>
      </c>
      <c r="M104" s="12">
        <f t="shared" si="17"/>
        <v>1238.3455548493573</v>
      </c>
      <c r="N104" s="11">
        <f t="shared" si="18"/>
        <v>15.101775059138506</v>
      </c>
      <c r="O104" s="11">
        <f t="shared" si="19"/>
        <v>804.42000000000007</v>
      </c>
      <c r="P104" s="18">
        <f t="shared" si="11"/>
        <v>0.29805257043353373</v>
      </c>
    </row>
    <row r="105" spans="6:16" x14ac:dyDescent="0.2">
      <c r="F105" s="10">
        <v>1.04</v>
      </c>
      <c r="G105" s="11">
        <f t="shared" si="20"/>
        <v>2.9893478994994775</v>
      </c>
      <c r="H105" s="11">
        <f t="shared" si="12"/>
        <v>4.9595444983083565</v>
      </c>
      <c r="I105" s="11">
        <f t="shared" si="13"/>
        <v>2.9215956812390282</v>
      </c>
      <c r="J105" s="11">
        <f t="shared" si="14"/>
        <v>9.609798526547797</v>
      </c>
      <c r="K105" s="12">
        <f t="shared" si="15"/>
        <v>249.1806443881481</v>
      </c>
      <c r="L105" s="11">
        <f t="shared" si="16"/>
        <v>3.0387883461969278</v>
      </c>
      <c r="M105" s="12">
        <f t="shared" si="17"/>
        <v>1235.822493960171</v>
      </c>
      <c r="N105" s="11">
        <f t="shared" si="18"/>
        <v>15.071006023904523</v>
      </c>
      <c r="O105" s="11">
        <f t="shared" si="19"/>
        <v>804.42000000000007</v>
      </c>
      <c r="P105" s="18">
        <f t="shared" si="11"/>
        <v>0.29589340824329674</v>
      </c>
    </row>
    <row r="106" spans="6:16" x14ac:dyDescent="0.2">
      <c r="F106" s="10">
        <v>1.05</v>
      </c>
      <c r="G106" s="11">
        <f t="shared" si="20"/>
        <v>3.0392342278863662</v>
      </c>
      <c r="H106" s="11">
        <f t="shared" si="12"/>
        <v>4.9886328386888668</v>
      </c>
      <c r="I106" s="11">
        <f t="shared" si="13"/>
        <v>2.8961096113170375</v>
      </c>
      <c r="J106" s="11">
        <f t="shared" si="14"/>
        <v>9.7228544084563246</v>
      </c>
      <c r="K106" s="12">
        <f t="shared" si="15"/>
        <v>247.20384253645341</v>
      </c>
      <c r="L106" s="11">
        <f t="shared" si="16"/>
        <v>3.0146810065421148</v>
      </c>
      <c r="M106" s="12">
        <f t="shared" si="17"/>
        <v>1233.2092067274232</v>
      </c>
      <c r="N106" s="11">
        <f t="shared" si="18"/>
        <v>15.0391366674076</v>
      </c>
      <c r="O106" s="11">
        <f t="shared" si="19"/>
        <v>804.42000000000007</v>
      </c>
      <c r="P106" s="18">
        <f t="shared" si="11"/>
        <v>0.2937493164171826</v>
      </c>
    </row>
    <row r="107" spans="6:16" x14ac:dyDescent="0.2">
      <c r="F107" s="10">
        <v>1.06</v>
      </c>
      <c r="G107" s="11">
        <f t="shared" si="20"/>
        <v>3.0894089022024818</v>
      </c>
      <c r="H107" s="11">
        <f t="shared" si="12"/>
        <v>5.0174674316115704</v>
      </c>
      <c r="I107" s="11">
        <f t="shared" si="13"/>
        <v>2.8708458650260136</v>
      </c>
      <c r="J107" s="11">
        <f t="shared" si="14"/>
        <v>9.8355765874360674</v>
      </c>
      <c r="K107" s="12">
        <f t="shared" si="15"/>
        <v>245.24493751956919</v>
      </c>
      <c r="L107" s="11">
        <f t="shared" si="16"/>
        <v>2.9907919209703562</v>
      </c>
      <c r="M107" s="12">
        <f t="shared" si="17"/>
        <v>1230.5084867720529</v>
      </c>
      <c r="N107" s="11">
        <f t="shared" si="18"/>
        <v>15.006201058195767</v>
      </c>
      <c r="O107" s="11">
        <f t="shared" si="19"/>
        <v>804.42000000000007</v>
      </c>
      <c r="P107" s="18">
        <f t="shared" si="11"/>
        <v>0.29162025308805745</v>
      </c>
    </row>
    <row r="108" spans="6:16" x14ac:dyDescent="0.2">
      <c r="F108" s="10">
        <v>1.07</v>
      </c>
      <c r="G108" s="11">
        <f t="shared" si="20"/>
        <v>3.1398694071084976</v>
      </c>
      <c r="H108" s="11">
        <f t="shared" si="12"/>
        <v>5.0460504906015959</v>
      </c>
      <c r="I108" s="11">
        <f t="shared" si="13"/>
        <v>2.8458025029615257</v>
      </c>
      <c r="J108" s="11">
        <f t="shared" si="14"/>
        <v>9.9479566398064581</v>
      </c>
      <c r="K108" s="12">
        <f t="shared" si="15"/>
        <v>243.30376188265157</v>
      </c>
      <c r="L108" s="11">
        <f t="shared" si="16"/>
        <v>2.9671190473494096</v>
      </c>
      <c r="M108" s="12">
        <f t="shared" si="17"/>
        <v>1227.7230670131678</v>
      </c>
      <c r="N108" s="11">
        <f t="shared" si="18"/>
        <v>14.972232524550828</v>
      </c>
      <c r="O108" s="11">
        <f t="shared" si="19"/>
        <v>804.42000000000007</v>
      </c>
      <c r="P108" s="18">
        <f t="shared" si="11"/>
        <v>0.28950617481055635</v>
      </c>
    </row>
    <row r="109" spans="6:16" x14ac:dyDescent="0.2">
      <c r="F109" s="10">
        <v>1.08</v>
      </c>
      <c r="G109" s="11">
        <f t="shared" si="20"/>
        <v>3.190613249207245</v>
      </c>
      <c r="H109" s="11">
        <f t="shared" si="12"/>
        <v>5.0743842098747383</v>
      </c>
      <c r="I109" s="11">
        <f t="shared" si="13"/>
        <v>2.8209776026372295</v>
      </c>
      <c r="J109" s="11">
        <f t="shared" si="14"/>
        <v>10.059986412259603</v>
      </c>
      <c r="K109" s="12">
        <f t="shared" si="15"/>
        <v>241.38014982851243</v>
      </c>
      <c r="L109" s="11">
        <f t="shared" si="16"/>
        <v>2.9436603637623469</v>
      </c>
      <c r="M109" s="12">
        <f t="shared" si="17"/>
        <v>1224.855620867002</v>
      </c>
      <c r="N109" s="11">
        <f t="shared" si="18"/>
        <v>14.937263669109781</v>
      </c>
      <c r="O109" s="11">
        <f t="shared" si="19"/>
        <v>804.42000000000007</v>
      </c>
      <c r="P109" s="18">
        <f t="shared" si="11"/>
        <v>0.28740703660961531</v>
      </c>
    </row>
    <row r="110" spans="6:16" x14ac:dyDescent="0.2">
      <c r="F110" s="10">
        <v>1.0900000000000001</v>
      </c>
      <c r="G110" s="11">
        <f t="shared" si="20"/>
        <v>3.2416379568523039</v>
      </c>
      <c r="H110" s="11">
        <f t="shared" si="12"/>
        <v>5.1024707645059086</v>
      </c>
      <c r="I110" s="11">
        <f t="shared" si="13"/>
        <v>2.7963692583372772</v>
      </c>
      <c r="J110" s="11">
        <f t="shared" si="14"/>
        <v>10.171658016081656</v>
      </c>
      <c r="K110" s="12">
        <f t="shared" si="15"/>
        <v>239.4739371997384</v>
      </c>
      <c r="L110" s="11">
        <f t="shared" si="16"/>
        <v>2.9204138682894927</v>
      </c>
      <c r="M110" s="12">
        <f t="shared" si="17"/>
        <v>1221.9087634227892</v>
      </c>
      <c r="N110" s="11">
        <f t="shared" si="18"/>
        <v>14.901326383204745</v>
      </c>
      <c r="O110" s="11">
        <f t="shared" si="19"/>
        <v>804.42000000000007</v>
      </c>
      <c r="P110" s="18">
        <f t="shared" si="11"/>
        <v>0.28532279202826127</v>
      </c>
    </row>
    <row r="111" spans="6:16" x14ac:dyDescent="0.2">
      <c r="F111" s="10">
        <v>1.1000000000000001</v>
      </c>
      <c r="G111" s="11">
        <f t="shared" si="20"/>
        <v>3.2929410799582648</v>
      </c>
      <c r="H111" s="11">
        <f t="shared" si="12"/>
        <v>5.1303123105960955</v>
      </c>
      <c r="I111" s="11">
        <f t="shared" si="13"/>
        <v>2.7719755809700297</v>
      </c>
      <c r="J111" s="11">
        <f t="shared" si="14"/>
        <v>10.282963821483957</v>
      </c>
      <c r="K111" s="12">
        <f t="shared" si="15"/>
        <v>237.58496146102638</v>
      </c>
      <c r="L111" s="11">
        <f t="shared" si="16"/>
        <v>2.8973775787930047</v>
      </c>
      <c r="M111" s="12">
        <f t="shared" si="17"/>
        <v>1218.8850525960027</v>
      </c>
      <c r="N111" s="11">
        <f t="shared" si="18"/>
        <v>14.864451860926861</v>
      </c>
      <c r="O111" s="11">
        <f t="shared" si="19"/>
        <v>804.42000000000007</v>
      </c>
      <c r="P111" s="18">
        <f t="shared" si="11"/>
        <v>0.28325339317465603</v>
      </c>
    </row>
    <row r="112" spans="6:16" x14ac:dyDescent="0.2">
      <c r="F112" s="10">
        <v>1.1100000000000001</v>
      </c>
      <c r="G112" s="11">
        <f t="shared" si="20"/>
        <v>3.3445201898126435</v>
      </c>
      <c r="H112" s="11">
        <f t="shared" si="12"/>
        <v>5.1579109854378942</v>
      </c>
      <c r="I112" s="11">
        <f t="shared" si="13"/>
        <v>2.7477946979230325</v>
      </c>
      <c r="J112" s="11">
        <f t="shared" si="14"/>
        <v>10.393896452042075</v>
      </c>
      <c r="K112" s="12">
        <f t="shared" si="15"/>
        <v>235.71306168173075</v>
      </c>
      <c r="L112" s="11">
        <f t="shared" si="16"/>
        <v>2.8745495327040333</v>
      </c>
      <c r="M112" s="12">
        <f t="shared" si="17"/>
        <v>1215.7869902593991</v>
      </c>
      <c r="N112" s="11">
        <f t="shared" si="18"/>
        <v>14.826670612919498</v>
      </c>
      <c r="O112" s="11">
        <f t="shared" si="19"/>
        <v>804.42000000000007</v>
      </c>
      <c r="P112" s="18">
        <f t="shared" si="11"/>
        <v>0.28119879076838838</v>
      </c>
    </row>
    <row r="113" spans="6:16" x14ac:dyDescent="0.2">
      <c r="F113" s="10">
        <v>1.1200000000000001</v>
      </c>
      <c r="G113" s="11">
        <f t="shared" si="20"/>
        <v>3.3963728788894394</v>
      </c>
      <c r="H113" s="11">
        <f t="shared" si="12"/>
        <v>5.1852689076795686</v>
      </c>
      <c r="I113" s="11">
        <f t="shared" si="13"/>
        <v>2.7238247529192656</v>
      </c>
      <c r="J113" s="11">
        <f t="shared" si="14"/>
        <v>10.504448779240644</v>
      </c>
      <c r="K113" s="12">
        <f t="shared" si="15"/>
        <v>233.85807851862043</v>
      </c>
      <c r="L113" s="11">
        <f t="shared" si="16"/>
        <v>2.8519277868124444</v>
      </c>
      <c r="M113" s="12">
        <f t="shared" si="17"/>
        <v>1212.6170233522898</v>
      </c>
      <c r="N113" s="11">
        <f t="shared" si="18"/>
        <v>14.788012479905973</v>
      </c>
      <c r="O113" s="11">
        <f t="shared" si="19"/>
        <v>804.42000000000007</v>
      </c>
      <c r="P113" s="18">
        <f t="shared" si="11"/>
        <v>0.27915893418601401</v>
      </c>
    </row>
    <row r="114" spans="6:16" x14ac:dyDescent="0.2">
      <c r="F114" s="10">
        <v>1.1299999999999999</v>
      </c>
      <c r="G114" s="11">
        <f t="shared" si="20"/>
        <v>3.4484967606643164</v>
      </c>
      <c r="H114" s="11">
        <f t="shared" si="12"/>
        <v>5.2123881774876937</v>
      </c>
      <c r="I114" s="11">
        <f t="shared" si="13"/>
        <v>2.7000639058746438</v>
      </c>
      <c r="J114" s="11">
        <f t="shared" si="14"/>
        <v>10.614613917122188</v>
      </c>
      <c r="K114" s="12">
        <f t="shared" si="15"/>
        <v>232.01985419884301</v>
      </c>
      <c r="L114" s="11">
        <f t="shared" si="16"/>
        <v>2.829510417059061</v>
      </c>
      <c r="M114" s="12">
        <f t="shared" si="17"/>
        <v>1209.3775449684676</v>
      </c>
      <c r="N114" s="11">
        <f t="shared" si="18"/>
        <v>14.748506645956923</v>
      </c>
      <c r="O114" s="11">
        <f t="shared" si="19"/>
        <v>804.42000000000007</v>
      </c>
      <c r="P114" s="18">
        <f t="shared" si="11"/>
        <v>0.27713377150583962</v>
      </c>
    </row>
    <row r="115" spans="6:16" x14ac:dyDescent="0.2">
      <c r="F115" s="10">
        <v>1.1399999999999999</v>
      </c>
      <c r="G115" s="11">
        <f t="shared" si="20"/>
        <v>3.5008894694314003</v>
      </c>
      <c r="H115" s="11">
        <f t="shared" si="12"/>
        <v>5.2392708767083818</v>
      </c>
      <c r="I115" s="11">
        <f t="shared" si="13"/>
        <v>2.6765103327567572</v>
      </c>
      <c r="J115" s="11">
        <f t="shared" si="14"/>
        <v>10.72438521703805</v>
      </c>
      <c r="K115" s="12">
        <f t="shared" si="15"/>
        <v>230.19823250309213</v>
      </c>
      <c r="L115" s="11">
        <f t="shared" si="16"/>
        <v>2.8072955183303918</v>
      </c>
      <c r="M115" s="12">
        <f t="shared" si="17"/>
        <v>1206.0708954231955</v>
      </c>
      <c r="N115" s="11">
        <f t="shared" si="18"/>
        <v>14.708181651502382</v>
      </c>
      <c r="O115" s="11">
        <f t="shared" si="19"/>
        <v>804.42000000000007</v>
      </c>
      <c r="P115" s="18">
        <f t="shared" si="11"/>
        <v>0.27512324955194972</v>
      </c>
    </row>
    <row r="116" spans="6:16" x14ac:dyDescent="0.2">
      <c r="F116" s="10">
        <v>1.1499999999999999</v>
      </c>
      <c r="G116" s="11">
        <f t="shared" si="20"/>
        <v>3.5535486601216713</v>
      </c>
      <c r="H116" s="11">
        <f t="shared" si="12"/>
        <v>5.2659190690270963</v>
      </c>
      <c r="I116" s="11">
        <f t="shared" si="13"/>
        <v>2.6531622254448513</v>
      </c>
      <c r="J116" s="11">
        <f t="shared" si="14"/>
        <v>10.833756262499469</v>
      </c>
      <c r="K116" s="12">
        <f t="shared" si="15"/>
        <v>228.39305874897727</v>
      </c>
      <c r="L116" s="11">
        <f t="shared" si="16"/>
        <v>2.7852812042558202</v>
      </c>
      <c r="M116" s="12">
        <f t="shared" si="17"/>
        <v>1202.6993632996653</v>
      </c>
      <c r="N116" s="11">
        <f t="shared" si="18"/>
        <v>14.667065406093478</v>
      </c>
      <c r="O116" s="11">
        <f t="shared" si="19"/>
        <v>804.42000000000007</v>
      </c>
      <c r="P116" s="18">
        <f t="shared" ref="P116:P179" si="21">K116/(SQRT(K116^2+O116^2))</f>
        <v>0.27312731393747702</v>
      </c>
    </row>
    <row r="117" spans="6:16" x14ac:dyDescent="0.2">
      <c r="F117" s="10">
        <v>1.1599999999999999</v>
      </c>
      <c r="G117" s="11">
        <f t="shared" si="20"/>
        <v>3.606472008122942</v>
      </c>
      <c r="H117" s="11">
        <f t="shared" si="12"/>
        <v>5.2923348001270689</v>
      </c>
      <c r="I117" s="11">
        <f t="shared" si="13"/>
        <v>2.6300177915910212</v>
      </c>
      <c r="J117" s="11">
        <f t="shared" si="14"/>
        <v>10.942720864127086</v>
      </c>
      <c r="K117" s="12">
        <f t="shared" si="15"/>
        <v>226.60417977459085</v>
      </c>
      <c r="L117" s="11">
        <f t="shared" si="16"/>
        <v>2.7634656070072054</v>
      </c>
      <c r="M117" s="12">
        <f t="shared" si="17"/>
        <v>1199.2651864753177</v>
      </c>
      <c r="N117" s="11">
        <f t="shared" si="18"/>
        <v>14.625185200918509</v>
      </c>
      <c r="O117" s="11">
        <f t="shared" si="19"/>
        <v>804.42000000000007</v>
      </c>
      <c r="P117" s="18">
        <f t="shared" si="21"/>
        <v>0.27114590910711406</v>
      </c>
    </row>
    <row r="118" spans="6:16" x14ac:dyDescent="0.2">
      <c r="F118" s="10">
        <v>1.17</v>
      </c>
      <c r="G118" s="11">
        <f t="shared" si="20"/>
        <v>3.6596572091014052</v>
      </c>
      <c r="H118" s="11">
        <f t="shared" si="12"/>
        <v>5.3185200978463456</v>
      </c>
      <c r="I118" s="11">
        <f t="shared" si="13"/>
        <v>2.6070752544826212</v>
      </c>
      <c r="J118" s="11">
        <f t="shared" si="14"/>
        <v>11.051273054697074</v>
      </c>
      <c r="K118" s="12">
        <f t="shared" si="15"/>
        <v>224.83144392227203</v>
      </c>
      <c r="L118" s="11">
        <f t="shared" si="16"/>
        <v>2.7418468771008784</v>
      </c>
      <c r="M118" s="12">
        <f t="shared" si="17"/>
        <v>1195.7705531284173</v>
      </c>
      <c r="N118" s="11">
        <f t="shared" si="18"/>
        <v>14.582567721078261</v>
      </c>
      <c r="O118" s="11">
        <f t="shared" si="19"/>
        <v>804.42000000000007</v>
      </c>
      <c r="P118" s="18">
        <f t="shared" si="21"/>
        <v>0.26917897837886895</v>
      </c>
    </row>
    <row r="119" spans="6:16" x14ac:dyDescent="0.2">
      <c r="F119" s="10">
        <v>1.18</v>
      </c>
      <c r="G119" s="11">
        <f t="shared" si="20"/>
        <v>3.7131019788247399</v>
      </c>
      <c r="H119" s="11">
        <f t="shared" si="12"/>
        <v>5.3444769723334531</v>
      </c>
      <c r="I119" s="11">
        <f t="shared" si="13"/>
        <v>2.5843328529058711</v>
      </c>
      <c r="J119" s="11">
        <f t="shared" si="14"/>
        <v>11.159407084282087</v>
      </c>
      <c r="K119" s="12">
        <f t="shared" si="15"/>
        <v>223.07470102256352</v>
      </c>
      <c r="L119" s="11">
        <f t="shared" si="16"/>
        <v>2.7204231832019943</v>
      </c>
      <c r="M119" s="12">
        <f t="shared" si="17"/>
        <v>1192.2176027252606</v>
      </c>
      <c r="N119" s="11">
        <f t="shared" si="18"/>
        <v>14.53923905762513</v>
      </c>
      <c r="O119" s="11">
        <f t="shared" si="19"/>
        <v>804.42000000000007</v>
      </c>
      <c r="P119" s="18">
        <f t="shared" si="21"/>
        <v>0.26722646398506489</v>
      </c>
    </row>
    <row r="120" spans="6:16" x14ac:dyDescent="0.2">
      <c r="F120" s="10">
        <v>1.19</v>
      </c>
      <c r="G120" s="11">
        <f t="shared" si="20"/>
        <v>3.7668040529867568</v>
      </c>
      <c r="H120" s="11">
        <f t="shared" si="12"/>
        <v>5.3702074162017093</v>
      </c>
      <c r="I120" s="11">
        <f t="shared" si="13"/>
        <v>2.5617888410106571</v>
      </c>
      <c r="J120" s="11">
        <f t="shared" si="14"/>
        <v>11.267117415485357</v>
      </c>
      <c r="K120" s="12">
        <f t="shared" si="15"/>
        <v>221.33380237835925</v>
      </c>
      <c r="L120" s="11">
        <f t="shared" si="16"/>
        <v>2.6991927119312105</v>
      </c>
      <c r="M120" s="12">
        <f t="shared" si="17"/>
        <v>1188.6084269883884</v>
      </c>
      <c r="N120" s="11">
        <f t="shared" si="18"/>
        <v>14.49522471937059</v>
      </c>
      <c r="O120" s="11">
        <f t="shared" si="19"/>
        <v>804.42000000000007</v>
      </c>
      <c r="P120" s="18">
        <f t="shared" si="21"/>
        <v>0.26528830711258661</v>
      </c>
    </row>
    <row r="121" spans="6:16" x14ac:dyDescent="0.2">
      <c r="F121" s="10">
        <v>1.2</v>
      </c>
      <c r="G121" s="11">
        <f t="shared" si="20"/>
        <v>3.8207611870335789</v>
      </c>
      <c r="H121" s="11">
        <f t="shared" si="12"/>
        <v>5.3957134046821915</v>
      </c>
      <c r="I121" s="11">
        <f t="shared" si="13"/>
        <v>2.5394414881765095</v>
      </c>
      <c r="J121" s="11">
        <f t="shared" si="14"/>
        <v>11.374398718766223</v>
      </c>
      <c r="K121" s="12">
        <f t="shared" si="15"/>
        <v>219.60860074924</v>
      </c>
      <c r="L121" s="11">
        <f t="shared" si="16"/>
        <v>2.6781536676736586</v>
      </c>
      <c r="M121" s="12">
        <f t="shared" si="17"/>
        <v>1184.9450708461738</v>
      </c>
      <c r="N121" s="11">
        <f t="shared" si="18"/>
        <v>14.450549644465536</v>
      </c>
      <c r="O121" s="11">
        <f t="shared" si="19"/>
        <v>804.42000000000007</v>
      </c>
      <c r="P121" s="18">
        <f t="shared" si="21"/>
        <v>0.26336444794237451</v>
      </c>
    </row>
    <row r="122" spans="6:16" x14ac:dyDescent="0.2">
      <c r="F122" s="10">
        <v>1.21</v>
      </c>
      <c r="G122" s="11">
        <f t="shared" si="20"/>
        <v>3.8749711559913327</v>
      </c>
      <c r="H122" s="11">
        <f t="shared" si="12"/>
        <v>5.4209968957753674</v>
      </c>
      <c r="I122" s="11">
        <f t="shared" si="13"/>
        <v>2.5172890788797431</v>
      </c>
      <c r="J122" s="11">
        <f t="shared" si="14"/>
        <v>11.481245867855433</v>
      </c>
      <c r="K122" s="12">
        <f t="shared" si="15"/>
        <v>217.89895033599436</v>
      </c>
      <c r="L122" s="11">
        <f t="shared" si="16"/>
        <v>2.6573042723901752</v>
      </c>
      <c r="M122" s="12">
        <f t="shared" si="17"/>
        <v>1181.2295333641364</v>
      </c>
      <c r="N122" s="11">
        <f t="shared" si="18"/>
        <v>14.40523821175776</v>
      </c>
      <c r="O122" s="11">
        <f t="shared" si="19"/>
        <v>804.42000000000007</v>
      </c>
      <c r="P122" s="18">
        <f t="shared" si="21"/>
        <v>0.26145482568817069</v>
      </c>
    </row>
    <row r="123" spans="6:16" x14ac:dyDescent="0.2">
      <c r="F123" s="10">
        <v>1.22</v>
      </c>
      <c r="G123" s="11">
        <f t="shared" si="20"/>
        <v>3.9294317542953467</v>
      </c>
      <c r="H123" s="11">
        <f t="shared" si="12"/>
        <v>5.4460598304014018</v>
      </c>
      <c r="I123" s="11">
        <f t="shared" si="13"/>
        <v>2.4953299125617718</v>
      </c>
      <c r="J123" s="11">
        <f t="shared" si="14"/>
        <v>11.587653935258576</v>
      </c>
      <c r="K123" s="12">
        <f t="shared" si="15"/>
        <v>216.20470676532386</v>
      </c>
      <c r="L123" s="11">
        <f t="shared" si="16"/>
        <v>2.6366427654307789</v>
      </c>
      <c r="M123" s="12">
        <f t="shared" si="17"/>
        <v>1177.4637686583444</v>
      </c>
      <c r="N123" s="11">
        <f t="shared" si="18"/>
        <v>14.35931425193103</v>
      </c>
      <c r="O123" s="11">
        <f t="shared" si="19"/>
        <v>804.42000000000007</v>
      </c>
      <c r="P123" s="18">
        <f t="shared" si="21"/>
        <v>0.25955937863452039</v>
      </c>
    </row>
    <row r="124" spans="6:16" x14ac:dyDescent="0.2">
      <c r="F124" s="10">
        <v>1.23</v>
      </c>
      <c r="G124" s="11">
        <f t="shared" si="20"/>
        <v>3.9841407956208381</v>
      </c>
      <c r="H124" s="11">
        <f t="shared" si="12"/>
        <v>5.4709041325491521</v>
      </c>
      <c r="I124" s="11">
        <f t="shared" si="13"/>
        <v>2.4735623034985585</v>
      </c>
      <c r="J124" s="11">
        <f t="shared" si="14"/>
        <v>11.693618187846027</v>
      </c>
      <c r="K124" s="12">
        <f t="shared" si="15"/>
        <v>214.52572707472783</v>
      </c>
      <c r="L124" s="11">
        <f t="shared" si="16"/>
        <v>2.6161674033503393</v>
      </c>
      <c r="M124" s="12">
        <f t="shared" si="17"/>
        <v>1173.6496867912399</v>
      </c>
      <c r="N124" s="11">
        <f t="shared" si="18"/>
        <v>14.312801058429756</v>
      </c>
      <c r="O124" s="11">
        <f t="shared" si="19"/>
        <v>804.42000000000007</v>
      </c>
      <c r="P124" s="18">
        <f t="shared" si="21"/>
        <v>0.25767804417403156</v>
      </c>
    </row>
    <row r="125" spans="6:16" x14ac:dyDescent="0.2">
      <c r="F125" s="10">
        <v>1.24</v>
      </c>
      <c r="G125" s="11">
        <f t="shared" si="20"/>
        <v>4.0390961127150771</v>
      </c>
      <c r="H125" s="11">
        <f t="shared" si="12"/>
        <v>5.4955317094238723</v>
      </c>
      <c r="I125" s="11">
        <f t="shared" si="13"/>
        <v>2.4519845806712062</v>
      </c>
      <c r="J125" s="11">
        <f t="shared" si="14"/>
        <v>11.799134082527912</v>
      </c>
      <c r="K125" s="12">
        <f t="shared" si="15"/>
        <v>212.86186969756682</v>
      </c>
      <c r="L125" s="11">
        <f t="shared" si="16"/>
        <v>2.5958764597264246</v>
      </c>
      <c r="M125" s="12">
        <f t="shared" si="17"/>
        <v>1169.789154650231</v>
      </c>
      <c r="N125" s="11">
        <f t="shared" si="18"/>
        <v>14.265721398173548</v>
      </c>
      <c r="O125" s="11">
        <f t="shared" si="19"/>
        <v>804.42000000000007</v>
      </c>
      <c r="P125" s="18">
        <f t="shared" si="21"/>
        <v>0.25581075884389709</v>
      </c>
    </row>
    <row r="126" spans="6:16" x14ac:dyDescent="0.2">
      <c r="F126" s="10">
        <v>1.25</v>
      </c>
      <c r="G126" s="11">
        <f t="shared" si="20"/>
        <v>4.0942955572310131</v>
      </c>
      <c r="H126" s="11">
        <f t="shared" si="12"/>
        <v>5.5199444515936165</v>
      </c>
      <c r="I126" s="11">
        <f t="shared" si="13"/>
        <v>2.4305950876376845</v>
      </c>
      <c r="J126" s="11">
        <f t="shared" si="14"/>
        <v>11.904197262012394</v>
      </c>
      <c r="K126" s="12">
        <f t="shared" si="15"/>
        <v>211.21299444830251</v>
      </c>
      <c r="L126" s="11">
        <f t="shared" si="16"/>
        <v>2.5757682249792988</v>
      </c>
      <c r="M126" s="12">
        <f t="shared" si="17"/>
        <v>1165.8839968093807</v>
      </c>
      <c r="N126" s="11">
        <f t="shared" si="18"/>
        <v>14.218097522065618</v>
      </c>
      <c r="O126" s="11">
        <f t="shared" si="19"/>
        <v>804.42000000000007</v>
      </c>
      <c r="P126" s="18">
        <f t="shared" si="21"/>
        <v>0.25395745836168604</v>
      </c>
    </row>
    <row r="127" spans="6:16" x14ac:dyDescent="0.2">
      <c r="F127" s="10">
        <v>1.26</v>
      </c>
      <c r="G127" s="11">
        <f t="shared" si="20"/>
        <v>4.1497369995623572</v>
      </c>
      <c r="H127" s="11">
        <f t="shared" si="12"/>
        <v>5.5441442331343733</v>
      </c>
      <c r="I127" s="11">
        <f t="shared" si="13"/>
        <v>2.4093921824056674</v>
      </c>
      <c r="J127" s="11">
        <f t="shared" si="14"/>
        <v>12.008803550645911</v>
      </c>
      <c r="K127" s="12">
        <f t="shared" si="15"/>
        <v>209.57896250791066</v>
      </c>
      <c r="L127" s="11">
        <f t="shared" si="16"/>
        <v>2.5558410061940324</v>
      </c>
      <c r="M127" s="12">
        <f t="shared" si="17"/>
        <v>1161.935996374518</v>
      </c>
      <c r="N127" s="11">
        <f t="shared" si="18"/>
        <v>14.169951175299</v>
      </c>
      <c r="O127" s="11">
        <f t="shared" si="19"/>
        <v>804.42000000000007</v>
      </c>
      <c r="P127" s="18">
        <f t="shared" si="21"/>
        <v>0.25211807766040667</v>
      </c>
    </row>
    <row r="128" spans="6:16" x14ac:dyDescent="0.2">
      <c r="F128" s="10">
        <v>1.27</v>
      </c>
      <c r="G128" s="11">
        <f t="shared" si="20"/>
        <v>4.2054183286800964</v>
      </c>
      <c r="H128" s="11">
        <f t="shared" si="12"/>
        <v>5.5681329117739287</v>
      </c>
      <c r="I128" s="11">
        <f t="shared" si="13"/>
        <v>2.3883742373064853</v>
      </c>
      <c r="J128" s="11">
        <f t="shared" si="14"/>
        <v>12.112948950333761</v>
      </c>
      <c r="K128" s="12">
        <f t="shared" si="15"/>
        <v>207.95963640946556</v>
      </c>
      <c r="L128" s="11">
        <f t="shared" si="16"/>
        <v>2.536093126944702</v>
      </c>
      <c r="M128" s="12">
        <f t="shared" si="17"/>
        <v>1157.9468958120849</v>
      </c>
      <c r="N128" s="11">
        <f t="shared" si="18"/>
        <v>14.121303607464451</v>
      </c>
      <c r="O128" s="11">
        <f t="shared" si="19"/>
        <v>804.42000000000007</v>
      </c>
      <c r="P128" s="18">
        <f t="shared" si="21"/>
        <v>0.25029255092284813</v>
      </c>
    </row>
    <row r="129" spans="6:16" x14ac:dyDescent="0.2">
      <c r="F129" s="10">
        <v>1.28</v>
      </c>
      <c r="G129" s="11">
        <f t="shared" si="20"/>
        <v>4.2613374519704408</v>
      </c>
      <c r="H129" s="11">
        <f t="shared" si="12"/>
        <v>5.591912329034483</v>
      </c>
      <c r="I129" s="11">
        <f t="shared" si="13"/>
        <v>2.3675396388701744</v>
      </c>
      <c r="J129" s="11">
        <f t="shared" si="14"/>
        <v>12.216629636539649</v>
      </c>
      <c r="K129" s="12">
        <f t="shared" si="15"/>
        <v>206.35488002389394</v>
      </c>
      <c r="L129" s="11">
        <f t="shared" si="16"/>
        <v>2.5165229271206577</v>
      </c>
      <c r="M129" s="12">
        <f t="shared" si="17"/>
        <v>1153.9183977620442</v>
      </c>
      <c r="N129" s="11">
        <f t="shared" si="18"/>
        <v>14.072175582463952</v>
      </c>
      <c r="O129" s="11">
        <f t="shared" si="19"/>
        <v>804.42000000000007</v>
      </c>
      <c r="P129" s="18">
        <f t="shared" si="21"/>
        <v>0.24848081161520655</v>
      </c>
    </row>
    <row r="130" spans="6:16" x14ac:dyDescent="0.2">
      <c r="F130" s="10">
        <v>1.29</v>
      </c>
      <c r="G130" s="11">
        <f t="shared" si="20"/>
        <v>4.3174922950741808</v>
      </c>
      <c r="H130" s="11">
        <f t="shared" ref="H130:H193" si="22">$A$3*(1-EXP(-F130/$A$5))</f>
        <v>5.6154843103740077</v>
      </c>
      <c r="I130" s="11">
        <f t="shared" si="13"/>
        <v>2.3468867877016177</v>
      </c>
      <c r="J130" s="11">
        <f t="shared" si="14"/>
        <v>12.319841954362666</v>
      </c>
      <c r="K130" s="12">
        <f t="shared" si="15"/>
        <v>204.76455854589531</v>
      </c>
      <c r="L130" s="11">
        <f t="shared" si="16"/>
        <v>2.4971287627548211</v>
      </c>
      <c r="M130" s="12">
        <f t="shared" si="17"/>
        <v>1149.8521658351351</v>
      </c>
      <c r="N130" s="11">
        <f t="shared" si="18"/>
        <v>14.022587388233356</v>
      </c>
      <c r="O130" s="11">
        <f t="shared" si="19"/>
        <v>804.42000000000007</v>
      </c>
      <c r="P130" s="18">
        <f t="shared" si="21"/>
        <v>0.24668279252000141</v>
      </c>
    </row>
    <row r="131" spans="6:16" x14ac:dyDescent="0.2">
      <c r="F131" s="10">
        <v>1.3</v>
      </c>
      <c r="G131" s="11">
        <f t="shared" si="20"/>
        <v>4.3738808017274451</v>
      </c>
      <c r="H131" s="11">
        <f t="shared" si="22"/>
        <v>5.6388506653263937</v>
      </c>
      <c r="I131" s="11">
        <f t="shared" ref="I131:I194" si="23">($A$3/$A$5)*EXP(-F131/$A$5)</f>
        <v>2.3264140983577604</v>
      </c>
      <c r="J131" s="11">
        <f t="shared" ref="J131:J194" si="24">(0.5*(1.293*($A$13/760*273/(273+$A$11)))*((0.2025*$A$7^0.725*$A$9^0.425)*0.266)*0.9)*H131^2</f>
        <v>12.422582414690419</v>
      </c>
      <c r="K131" s="12">
        <f t="shared" ref="K131:K194" si="25">J131+$A$9*I131</f>
        <v>203.18853848002678</v>
      </c>
      <c r="L131" s="11">
        <f t="shared" ref="L131:L194" si="26">K131/$A$9</f>
        <v>2.4779090058539852</v>
      </c>
      <c r="M131" s="12">
        <f t="shared" ref="M131:M194" si="27">K131*H131</f>
        <v>1145.7498253947965</v>
      </c>
      <c r="N131" s="11">
        <f t="shared" ref="N131:N194" si="28">L131*H131</f>
        <v>13.972558846278007</v>
      </c>
      <c r="O131" s="11">
        <f t="shared" ref="O131:O194" si="29">$A$9*9.81</f>
        <v>804.42000000000007</v>
      </c>
      <c r="P131" s="18">
        <f t="shared" si="21"/>
        <v>0.24489842576828777</v>
      </c>
    </row>
    <row r="132" spans="6:16" x14ac:dyDescent="0.2">
      <c r="F132" s="10">
        <v>1.31</v>
      </c>
      <c r="G132" s="11">
        <f t="shared" ref="G132:G195" si="30">G131+H132*0.01</f>
        <v>4.4305009336038488</v>
      </c>
      <c r="H132" s="11">
        <f t="shared" si="22"/>
        <v>5.6620131876403459</v>
      </c>
      <c r="I132" s="11">
        <f t="shared" si="23"/>
        <v>2.3061199992259098</v>
      </c>
      <c r="J132" s="11">
        <f t="shared" si="24"/>
        <v>12.524847690426723</v>
      </c>
      <c r="K132" s="12">
        <f t="shared" si="25"/>
        <v>201.62668762695134</v>
      </c>
      <c r="L132" s="11">
        <f t="shared" si="26"/>
        <v>2.4588620442311138</v>
      </c>
      <c r="M132" s="12">
        <f t="shared" si="27"/>
        <v>1141.612964324039</v>
      </c>
      <c r="N132" s="11">
        <f t="shared" si="28"/>
        <v>13.922109321024866</v>
      </c>
      <c r="O132" s="11">
        <f t="shared" si="29"/>
        <v>804.42000000000007</v>
      </c>
      <c r="P132" s="18">
        <f t="shared" si="21"/>
        <v>0.24312764287117378</v>
      </c>
    </row>
    <row r="133" spans="6:16" x14ac:dyDescent="0.2">
      <c r="F133" s="10">
        <v>1.32</v>
      </c>
      <c r="G133" s="11">
        <f t="shared" si="30"/>
        <v>4.4873506701580199</v>
      </c>
      <c r="H133" s="11">
        <f t="shared" si="22"/>
        <v>5.6849736554170978</v>
      </c>
      <c r="I133" s="11">
        <f t="shared" si="23"/>
        <v>2.2860029324030813</v>
      </c>
      <c r="J133" s="11">
        <f t="shared" si="24"/>
        <v>12.626634612792715</v>
      </c>
      <c r="K133" s="12">
        <f t="shared" si="25"/>
        <v>200.07887506984537</v>
      </c>
      <c r="L133" s="11">
        <f t="shared" si="26"/>
        <v>2.4399862813395776</v>
      </c>
      <c r="M133" s="12">
        <f t="shared" si="27"/>
        <v>1137.4431337775598</v>
      </c>
      <c r="N133" s="11">
        <f t="shared" si="28"/>
        <v>13.87125772899463</v>
      </c>
      <c r="O133" s="11">
        <f t="shared" si="29"/>
        <v>804.42000000000007</v>
      </c>
      <c r="P133" s="18">
        <f t="shared" si="21"/>
        <v>0.24137037475064693</v>
      </c>
    </row>
    <row r="134" spans="6:16" x14ac:dyDescent="0.2">
      <c r="F134" s="10">
        <v>1.33</v>
      </c>
      <c r="G134" s="11">
        <f t="shared" si="30"/>
        <v>4.5444280084704891</v>
      </c>
      <c r="H134" s="11">
        <f t="shared" si="22"/>
        <v>5.7077338312468981</v>
      </c>
      <c r="I134" s="11">
        <f t="shared" si="23"/>
        <v>2.2660613535764065</v>
      </c>
      <c r="J134" s="11">
        <f t="shared" si="24"/>
        <v>12.727940167699858</v>
      </c>
      <c r="K134" s="12">
        <f t="shared" si="25"/>
        <v>198.54497116096519</v>
      </c>
      <c r="L134" s="11">
        <f t="shared" si="26"/>
        <v>2.4212801361093317</v>
      </c>
      <c r="M134" s="12">
        <f t="shared" si="27"/>
        <v>1133.2418489193808</v>
      </c>
      <c r="N134" s="11">
        <f t="shared" si="28"/>
        <v>13.820022547797327</v>
      </c>
      <c r="O134" s="11">
        <f t="shared" si="29"/>
        <v>804.42000000000007</v>
      </c>
      <c r="P134" s="18">
        <f t="shared" si="21"/>
        <v>0.23962655176971903</v>
      </c>
    </row>
    <row r="135" spans="6:16" x14ac:dyDescent="0.2">
      <c r="F135" s="10">
        <v>1.34</v>
      </c>
      <c r="G135" s="11">
        <f t="shared" si="30"/>
        <v>4.6017309630939325</v>
      </c>
      <c r="H135" s="11">
        <f t="shared" si="22"/>
        <v>5.7302954623443245</v>
      </c>
      <c r="I135" s="11">
        <f t="shared" si="23"/>
        <v>2.2462937319045824</v>
      </c>
      <c r="J135" s="11">
        <f t="shared" si="24"/>
        <v>12.828761492193635</v>
      </c>
      <c r="K135" s="12">
        <f t="shared" si="25"/>
        <v>197.02484750836936</v>
      </c>
      <c r="L135" s="11">
        <f t="shared" si="26"/>
        <v>2.4027420427849924</v>
      </c>
      <c r="M135" s="12">
        <f t="shared" si="27"/>
        <v>1129.0105896462915</v>
      </c>
      <c r="N135" s="11">
        <f t="shared" si="28"/>
        <v>13.768421824954775</v>
      </c>
      <c r="O135" s="11">
        <f t="shared" si="29"/>
        <v>804.42000000000007</v>
      </c>
      <c r="P135" s="18">
        <f t="shared" si="21"/>
        <v>0.23789610376189585</v>
      </c>
    </row>
    <row r="136" spans="6:16" x14ac:dyDescent="0.2">
      <c r="F136" s="10">
        <v>1.35</v>
      </c>
      <c r="G136" s="11">
        <f t="shared" si="30"/>
        <v>4.6592575659007567</v>
      </c>
      <c r="H136" s="11">
        <f t="shared" si="22"/>
        <v>5.7526602806824121</v>
      </c>
      <c r="I136" s="11">
        <f t="shared" si="23"/>
        <v>2.2266985499003522</v>
      </c>
      <c r="J136" s="11">
        <f t="shared" si="24"/>
        <v>12.929095870966609</v>
      </c>
      <c r="K136" s="12">
        <f t="shared" si="25"/>
        <v>195.51837696279551</v>
      </c>
      <c r="L136" s="11">
        <f t="shared" si="26"/>
        <v>2.384370450765799</v>
      </c>
      <c r="M136" s="12">
        <f t="shared" si="27"/>
        <v>1124.7508012973649</v>
      </c>
      <c r="N136" s="11">
        <f t="shared" si="28"/>
        <v>13.71647318655323</v>
      </c>
      <c r="O136" s="11">
        <f t="shared" si="29"/>
        <v>804.42000000000007</v>
      </c>
      <c r="P136" s="18">
        <f t="shared" si="21"/>
        <v>0.23617896005997988</v>
      </c>
    </row>
    <row r="137" spans="6:16" x14ac:dyDescent="0.2">
      <c r="F137" s="10">
        <v>1.36</v>
      </c>
      <c r="G137" s="11">
        <f t="shared" si="30"/>
        <v>4.7170058659320127</v>
      </c>
      <c r="H137" s="11">
        <f t="shared" si="22"/>
        <v>5.7748300031256008</v>
      </c>
      <c r="I137" s="11">
        <f t="shared" si="23"/>
        <v>2.2072743033140183</v>
      </c>
      <c r="J137" s="11">
        <f t="shared" si="24"/>
        <v>13.028940732939516</v>
      </c>
      <c r="K137" s="12">
        <f t="shared" si="25"/>
        <v>194.025433604689</v>
      </c>
      <c r="L137" s="11">
        <f t="shared" si="26"/>
        <v>2.366163824447427</v>
      </c>
      <c r="M137" s="12">
        <f t="shared" si="27"/>
        <v>1120.4638953498122</v>
      </c>
      <c r="N137" s="11">
        <f t="shared" si="28"/>
        <v>13.664193845729418</v>
      </c>
      <c r="O137" s="11">
        <f t="shared" si="29"/>
        <v>804.42000000000007</v>
      </c>
      <c r="P137" s="18">
        <f t="shared" si="21"/>
        <v>0.23447504952421369</v>
      </c>
    </row>
    <row r="138" spans="6:16" x14ac:dyDescent="0.2">
      <c r="F138" s="10">
        <v>1.37</v>
      </c>
      <c r="G138" s="11">
        <f t="shared" si="30"/>
        <v>4.7749739292476283</v>
      </c>
      <c r="H138" s="11">
        <f t="shared" si="22"/>
        <v>5.7968063315615472</v>
      </c>
      <c r="I138" s="11">
        <f t="shared" si="23"/>
        <v>2.1880195010179606</v>
      </c>
      <c r="J138" s="11">
        <f t="shared" si="24"/>
        <v>13.128293647909285</v>
      </c>
      <c r="K138" s="12">
        <f t="shared" si="25"/>
        <v>192.54589273138205</v>
      </c>
      <c r="L138" s="11">
        <f t="shared" si="26"/>
        <v>2.3481206430656347</v>
      </c>
      <c r="M138" s="12">
        <f t="shared" si="27"/>
        <v>1116.1512501014461</v>
      </c>
      <c r="N138" s="11">
        <f t="shared" si="28"/>
        <v>13.611600610993243</v>
      </c>
      <c r="O138" s="11">
        <f t="shared" si="29"/>
        <v>804.42000000000007</v>
      </c>
      <c r="P138" s="18">
        <f t="shared" si="21"/>
        <v>0.23278430056977203</v>
      </c>
    </row>
    <row r="139" spans="6:16" x14ac:dyDescent="0.2">
      <c r="F139" s="10">
        <v>1.38</v>
      </c>
      <c r="G139" s="11">
        <f t="shared" si="30"/>
        <v>4.833159838777946</v>
      </c>
      <c r="H139" s="11">
        <f t="shared" si="22"/>
        <v>5.8185909530317614</v>
      </c>
      <c r="I139" s="11">
        <f t="shared" si="23"/>
        <v>2.1689326648921718</v>
      </c>
      <c r="J139" s="11">
        <f t="shared" si="24"/>
        <v>13.227152323262578</v>
      </c>
      <c r="K139" s="12">
        <f t="shared" si="25"/>
        <v>191.07963084442068</v>
      </c>
      <c r="L139" s="11">
        <f t="shared" si="26"/>
        <v>2.3302394005417155</v>
      </c>
      <c r="M139" s="12">
        <f t="shared" si="27"/>
        <v>1111.8142113399949</v>
      </c>
      <c r="N139" s="11">
        <f t="shared" si="28"/>
        <v>13.558709894390182</v>
      </c>
      <c r="O139" s="11">
        <f t="shared" si="29"/>
        <v>804.42000000000007</v>
      </c>
      <c r="P139" s="18">
        <f t="shared" si="21"/>
        <v>0.23110664119361046</v>
      </c>
    </row>
    <row r="140" spans="6:16" x14ac:dyDescent="0.2">
      <c r="F140" s="10">
        <v>1.39</v>
      </c>
      <c r="G140" s="11">
        <f t="shared" si="30"/>
        <v>4.8915616941765574</v>
      </c>
      <c r="H140" s="11">
        <f t="shared" si="22"/>
        <v>5.8401855398611175</v>
      </c>
      <c r="I140" s="11">
        <f t="shared" si="23"/>
        <v>2.1500123297107856</v>
      </c>
      <c r="J140" s="11">
        <f t="shared" si="24"/>
        <v>13.325514600753802</v>
      </c>
      <c r="K140" s="12">
        <f t="shared" si="25"/>
        <v>189.62652563703821</v>
      </c>
      <c r="L140" s="11">
        <f t="shared" si="26"/>
        <v>2.3125186053297342</v>
      </c>
      <c r="M140" s="12">
        <f t="shared" si="27"/>
        <v>1107.4540929995342</v>
      </c>
      <c r="N140" s="11">
        <f t="shared" si="28"/>
        <v>13.505537719506512</v>
      </c>
      <c r="O140" s="11">
        <f t="shared" si="29"/>
        <v>804.42000000000007</v>
      </c>
      <c r="P140" s="18">
        <f t="shared" si="21"/>
        <v>0.22944199900067938</v>
      </c>
    </row>
    <row r="141" spans="6:16" x14ac:dyDescent="0.2">
      <c r="F141" s="10">
        <v>1.4</v>
      </c>
      <c r="G141" s="11">
        <f t="shared" si="30"/>
        <v>4.9501776116744196</v>
      </c>
      <c r="H141" s="11">
        <f t="shared" si="22"/>
        <v>5.8615917497862364</v>
      </c>
      <c r="I141" s="11">
        <f t="shared" si="23"/>
        <v>2.1312570430295996</v>
      </c>
      <c r="J141" s="11">
        <f t="shared" si="24"/>
        <v>13.423378453346336</v>
      </c>
      <c r="K141" s="12">
        <f t="shared" si="25"/>
        <v>188.18645598177352</v>
      </c>
      <c r="L141" s="11">
        <f t="shared" si="26"/>
        <v>2.2949567802655308</v>
      </c>
      <c r="M141" s="12">
        <f t="shared" si="27"/>
        <v>1103.0721778042744</v>
      </c>
      <c r="N141" s="11">
        <f t="shared" si="28"/>
        <v>13.45209972932042</v>
      </c>
      <c r="O141" s="11">
        <f t="shared" si="29"/>
        <v>804.42000000000007</v>
      </c>
      <c r="P141" s="18">
        <f t="shared" si="21"/>
        <v>0.22779030122951227</v>
      </c>
    </row>
    <row r="142" spans="6:16" x14ac:dyDescent="0.2">
      <c r="F142" s="10">
        <v>1.41</v>
      </c>
      <c r="G142" s="11">
        <f t="shared" si="30"/>
        <v>5.009005723935247</v>
      </c>
      <c r="H142" s="11">
        <f t="shared" si="22"/>
        <v>5.8828112260827359</v>
      </c>
      <c r="I142" s="11">
        <f t="shared" si="23"/>
        <v>2.1126653650745748</v>
      </c>
      <c r="J142" s="11">
        <f t="shared" si="24"/>
        <v>13.520741982115778</v>
      </c>
      <c r="K142" s="12">
        <f t="shared" si="25"/>
        <v>186.7593019182309</v>
      </c>
      <c r="L142" s="11">
        <f t="shared" si="26"/>
        <v>2.2775524624174501</v>
      </c>
      <c r="M142" s="12">
        <f t="shared" si="27"/>
        <v>1098.6697178999439</v>
      </c>
      <c r="N142" s="11">
        <f t="shared" si="28"/>
        <v>13.398411193901755</v>
      </c>
      <c r="O142" s="11">
        <f t="shared" si="29"/>
        <v>804.42000000000007</v>
      </c>
      <c r="P142" s="18">
        <f t="shared" si="21"/>
        <v>0.22615147477719486</v>
      </c>
    </row>
    <row r="143" spans="6:16" x14ac:dyDescent="0.2">
      <c r="F143" s="10">
        <v>1.42</v>
      </c>
      <c r="G143" s="11">
        <f t="shared" si="30"/>
        <v>5.0680441799121612</v>
      </c>
      <c r="H143" s="11">
        <f t="shared" si="22"/>
        <v>5.903845597691384</v>
      </c>
      <c r="I143" s="11">
        <f t="shared" si="23"/>
        <v>2.0942358686313081</v>
      </c>
      <c r="J143" s="11">
        <f t="shared" si="24"/>
        <v>13.61760341321418</v>
      </c>
      <c r="K143" s="12">
        <f t="shared" si="25"/>
        <v>185.34494464098142</v>
      </c>
      <c r="L143" s="11">
        <f t="shared" si="26"/>
        <v>2.2603042029387979</v>
      </c>
      <c r="M143" s="12">
        <f t="shared" si="27"/>
        <v>1094.2479354730115</v>
      </c>
      <c r="N143" s="11">
        <f t="shared" si="28"/>
        <v>13.344487017963555</v>
      </c>
      <c r="O143" s="11">
        <f t="shared" si="29"/>
        <v>804.42000000000007</v>
      </c>
      <c r="P143" s="18">
        <f t="shared" si="21"/>
        <v>0.22452544622372617</v>
      </c>
    </row>
    <row r="144" spans="6:16" x14ac:dyDescent="0.2">
      <c r="F144" s="10">
        <v>1.43</v>
      </c>
      <c r="G144" s="11">
        <f t="shared" si="30"/>
        <v>5.1272911447055929</v>
      </c>
      <c r="H144" s="11">
        <f t="shared" si="22"/>
        <v>5.9246964793431482</v>
      </c>
      <c r="I144" s="11">
        <f t="shared" si="23"/>
        <v>2.0759671389354719</v>
      </c>
      <c r="J144" s="11">
        <f t="shared" si="24"/>
        <v>13.713961094894053</v>
      </c>
      <c r="K144" s="12">
        <f t="shared" si="25"/>
        <v>183.94326648760276</v>
      </c>
      <c r="L144" s="11">
        <f t="shared" si="26"/>
        <v>2.2432105669219848</v>
      </c>
      <c r="M144" s="12">
        <f t="shared" si="27"/>
        <v>1089.8080233579785</v>
      </c>
      <c r="N144" s="11">
        <f t="shared" si="28"/>
        <v>13.29034174826803</v>
      </c>
      <c r="O144" s="11">
        <f t="shared" si="29"/>
        <v>804.42000000000007</v>
      </c>
      <c r="P144" s="18">
        <f t="shared" si="21"/>
        <v>0.22291214185577848</v>
      </c>
    </row>
    <row r="145" spans="6:16" x14ac:dyDescent="0.2">
      <c r="F145" s="10">
        <v>1.44</v>
      </c>
      <c r="G145" s="11">
        <f t="shared" si="30"/>
        <v>5.1867447994224243</v>
      </c>
      <c r="H145" s="11">
        <f t="shared" si="22"/>
        <v>5.9453654716831501</v>
      </c>
      <c r="I145" s="11">
        <f t="shared" si="23"/>
        <v>2.0578577735642076</v>
      </c>
      <c r="J145" s="11">
        <f t="shared" si="24"/>
        <v>13.809813494591072</v>
      </c>
      <c r="K145" s="12">
        <f t="shared" si="25"/>
        <v>182.5541509268561</v>
      </c>
      <c r="L145" s="11">
        <f t="shared" si="26"/>
        <v>2.2262701332543426</v>
      </c>
      <c r="M145" s="12">
        <f t="shared" si="27"/>
        <v>1085.3511456329647</v>
      </c>
      <c r="N145" s="11">
        <f t="shared" si="28"/>
        <v>13.235989580889814</v>
      </c>
      <c r="O145" s="11">
        <f t="shared" si="29"/>
        <v>804.42000000000007</v>
      </c>
      <c r="P145" s="18">
        <f t="shared" si="21"/>
        <v>0.22131148768986611</v>
      </c>
    </row>
    <row r="146" spans="6:16" x14ac:dyDescent="0.2">
      <c r="F146" s="10">
        <v>1.45</v>
      </c>
      <c r="G146" s="11">
        <f t="shared" si="30"/>
        <v>5.24640334103636</v>
      </c>
      <c r="H146" s="11">
        <f t="shared" si="22"/>
        <v>5.965854161393537</v>
      </c>
      <c r="I146" s="11">
        <f t="shared" si="23"/>
        <v>2.0399063823284678</v>
      </c>
      <c r="J146" s="11">
        <f t="shared" si="24"/>
        <v>13.905159196064391</v>
      </c>
      <c r="K146" s="12">
        <f t="shared" si="25"/>
        <v>181.17748254699876</v>
      </c>
      <c r="L146" s="11">
        <f t="shared" si="26"/>
        <v>2.2094814944755945</v>
      </c>
      <c r="M146" s="12">
        <f t="shared" si="27"/>
        <v>1080.8784382038175</v>
      </c>
      <c r="N146" s="11">
        <f t="shared" si="28"/>
        <v>13.181444368339237</v>
      </c>
      <c r="O146" s="11">
        <f t="shared" si="29"/>
        <v>804.42000000000007</v>
      </c>
      <c r="P146" s="18">
        <f t="shared" si="21"/>
        <v>0.21972340949493116</v>
      </c>
    </row>
    <row r="147" spans="6:16" x14ac:dyDescent="0.2">
      <c r="F147" s="10">
        <v>1.46</v>
      </c>
      <c r="G147" s="11">
        <f t="shared" si="30"/>
        <v>5.3062649822495125</v>
      </c>
      <c r="H147" s="11">
        <f t="shared" si="22"/>
        <v>5.9861641213152943</v>
      </c>
      <c r="I147" s="11">
        <f t="shared" si="23"/>
        <v>2.0221115871662945</v>
      </c>
      <c r="J147" s="11">
        <f t="shared" si="24"/>
        <v>13.999996896593579</v>
      </c>
      <c r="K147" s="12">
        <f t="shared" si="25"/>
        <v>179.81314704422974</v>
      </c>
      <c r="L147" s="11">
        <f t="shared" si="26"/>
        <v>2.192843256636948</v>
      </c>
      <c r="M147" s="12">
        <f t="shared" si="27"/>
        <v>1076.3910093769593</v>
      </c>
      <c r="N147" s="11">
        <f t="shared" si="28"/>
        <v>13.126719626548285</v>
      </c>
      <c r="O147" s="11">
        <f t="shared" si="29"/>
        <v>804.42000000000007</v>
      </c>
      <c r="P147" s="18">
        <f t="shared" si="21"/>
        <v>0.21814783281435529</v>
      </c>
    </row>
    <row r="148" spans="6:16" x14ac:dyDescent="0.2">
      <c r="F148" s="10">
        <v>1.47</v>
      </c>
      <c r="G148" s="11">
        <f t="shared" si="30"/>
        <v>5.3663279513552027</v>
      </c>
      <c r="H148" s="11">
        <f t="shared" si="22"/>
        <v>6.0062969105689819</v>
      </c>
      <c r="I148" s="11">
        <f t="shared" si="23"/>
        <v>2.004472022037032</v>
      </c>
      <c r="J148" s="11">
        <f t="shared" si="24"/>
        <v>14.094325404230991</v>
      </c>
      <c r="K148" s="12">
        <f t="shared" si="25"/>
        <v>178.46103121126762</v>
      </c>
      <c r="L148" s="11">
        <f t="shared" si="26"/>
        <v>2.1763540391618004</v>
      </c>
      <c r="M148" s="12">
        <f t="shared" si="27"/>
        <v>1071.8899404211913</v>
      </c>
      <c r="N148" s="11">
        <f t="shared" si="28"/>
        <v>13.071828541721846</v>
      </c>
      <c r="O148" s="11">
        <f t="shared" si="29"/>
        <v>804.42000000000007</v>
      </c>
      <c r="P148" s="18">
        <f t="shared" si="21"/>
        <v>0.21658468298740713</v>
      </c>
    </row>
    <row r="149" spans="6:16" x14ac:dyDescent="0.2">
      <c r="F149" s="10">
        <v>1.48</v>
      </c>
      <c r="G149" s="11">
        <f t="shared" si="30"/>
        <v>5.4265904921019468</v>
      </c>
      <c r="H149" s="11">
        <f t="shared" si="22"/>
        <v>6.0262540746744193</v>
      </c>
      <c r="I149" s="11">
        <f t="shared" si="23"/>
        <v>1.9869863328164603</v>
      </c>
      <c r="J149" s="11">
        <f t="shared" si="24"/>
        <v>14.188143635108686</v>
      </c>
      <c r="K149" s="12">
        <f t="shared" si="25"/>
        <v>177.12102292605843</v>
      </c>
      <c r="L149" s="11">
        <f t="shared" si="26"/>
        <v>2.1600124747080298</v>
      </c>
      <c r="M149" s="12">
        <f t="shared" si="27"/>
        <v>1067.3762861186608</v>
      </c>
      <c r="N149" s="11">
        <f t="shared" si="28"/>
        <v>13.016783977056841</v>
      </c>
      <c r="O149" s="11">
        <f t="shared" si="29"/>
        <v>804.42000000000007</v>
      </c>
      <c r="P149" s="18">
        <f t="shared" si="21"/>
        <v>0.21503388517013297</v>
      </c>
    </row>
    <row r="150" spans="6:16" x14ac:dyDescent="0.2">
      <c r="F150" s="10">
        <v>1.49</v>
      </c>
      <c r="G150" s="11">
        <f t="shared" si="30"/>
        <v>5.4870508635586397</v>
      </c>
      <c r="H150" s="11">
        <f t="shared" si="22"/>
        <v>6.0460371456693327</v>
      </c>
      <c r="I150" s="11">
        <f t="shared" si="23"/>
        <v>1.9696531771928443</v>
      </c>
      <c r="J150" s="11">
        <f t="shared" si="24"/>
        <v>14.28145061079881</v>
      </c>
      <c r="K150" s="12">
        <f t="shared" si="25"/>
        <v>175.79301114061204</v>
      </c>
      <c r="L150" s="11">
        <f t="shared" si="26"/>
        <v>2.1438172090318539</v>
      </c>
      <c r="M150" s="12">
        <f t="shared" si="27"/>
        <v>1062.8510753052033</v>
      </c>
      <c r="N150" s="11">
        <f t="shared" si="28"/>
        <v>12.961598479331744</v>
      </c>
      <c r="O150" s="11">
        <f t="shared" si="29"/>
        <v>804.42000000000007</v>
      </c>
      <c r="P150" s="18">
        <f t="shared" si="21"/>
        <v>0.21349536435570146</v>
      </c>
    </row>
    <row r="151" spans="6:16" x14ac:dyDescent="0.2">
      <c r="F151" s="10">
        <v>1.5</v>
      </c>
      <c r="G151" s="11">
        <f t="shared" si="30"/>
        <v>5.5477073399809091</v>
      </c>
      <c r="H151" s="11">
        <f t="shared" si="22"/>
        <v>6.0656476422269687</v>
      </c>
      <c r="I151" s="11">
        <f t="shared" si="23"/>
        <v>1.9524712245638893</v>
      </c>
      <c r="J151" s="11">
        <f t="shared" si="24"/>
        <v>14.374245455726523</v>
      </c>
      <c r="K151" s="12">
        <f t="shared" si="25"/>
        <v>174.47688586996543</v>
      </c>
      <c r="L151" s="11">
        <f t="shared" si="26"/>
        <v>2.1277669008532367</v>
      </c>
      <c r="M151" s="12">
        <f t="shared" si="27"/>
        <v>1058.3153114002598</v>
      </c>
      <c r="N151" s="11">
        <f t="shared" si="28"/>
        <v>12.90628428536902</v>
      </c>
      <c r="O151" s="11">
        <f t="shared" si="29"/>
        <v>804.42000000000007</v>
      </c>
      <c r="P151" s="18">
        <f t="shared" si="21"/>
        <v>0.2119690453942096</v>
      </c>
    </row>
    <row r="152" spans="6:16" x14ac:dyDescent="0.2">
      <c r="F152" s="10">
        <v>1.51</v>
      </c>
      <c r="G152" s="11">
        <f t="shared" si="30"/>
        <v>5.6085582106786358</v>
      </c>
      <c r="H152" s="11">
        <f t="shared" si="22"/>
        <v>6.0850870697726638</v>
      </c>
      <c r="I152" s="11">
        <f t="shared" si="23"/>
        <v>1.9354391559345963</v>
      </c>
      <c r="J152" s="11">
        <f t="shared" si="24"/>
        <v>14.466527394634356</v>
      </c>
      <c r="K152" s="12">
        <f t="shared" si="25"/>
        <v>173.17253818127125</v>
      </c>
      <c r="L152" s="11">
        <f t="shared" si="26"/>
        <v>2.1118602217228202</v>
      </c>
      <c r="M152" s="12">
        <f t="shared" si="27"/>
        <v>1053.7699729265667</v>
      </c>
      <c r="N152" s="11">
        <f t="shared" si="28"/>
        <v>12.850853328372764</v>
      </c>
      <c r="O152" s="11">
        <f t="shared" si="29"/>
        <v>804.42000000000007</v>
      </c>
      <c r="P152" s="18">
        <f t="shared" si="21"/>
        <v>0.21045485301196057</v>
      </c>
    </row>
    <row r="153" spans="6:16" x14ac:dyDescent="0.2">
      <c r="F153" s="10">
        <v>1.52</v>
      </c>
      <c r="G153" s="11">
        <f t="shared" si="30"/>
        <v>5.6696017798846299</v>
      </c>
      <c r="H153" s="11">
        <f t="shared" si="22"/>
        <v>6.1043569205994288</v>
      </c>
      <c r="I153" s="11">
        <f t="shared" si="23"/>
        <v>1.9185556638160051</v>
      </c>
      <c r="J153" s="11">
        <f t="shared" si="24"/>
        <v>14.558295750097303</v>
      </c>
      <c r="K153" s="12">
        <f t="shared" si="25"/>
        <v>171.87986018300973</v>
      </c>
      <c r="L153" s="11">
        <f t="shared" si="26"/>
        <v>2.0960958558903626</v>
      </c>
      <c r="M153" s="12">
        <f t="shared" si="27"/>
        <v>1049.2160140198175</v>
      </c>
      <c r="N153" s="11">
        <f t="shared" si="28"/>
        <v>12.795317244144117</v>
      </c>
      <c r="O153" s="11">
        <f t="shared" si="29"/>
        <v>804.42000000000007</v>
      </c>
      <c r="P153" s="18">
        <f t="shared" si="21"/>
        <v>0.20895271183022102</v>
      </c>
    </row>
    <row r="154" spans="6:16" x14ac:dyDescent="0.2">
      <c r="F154" s="10">
        <v>1.53</v>
      </c>
      <c r="G154" s="11">
        <f t="shared" si="30"/>
        <v>5.7308363666244544</v>
      </c>
      <c r="H154" s="11">
        <f t="shared" si="22"/>
        <v>6.1234586739824861</v>
      </c>
      <c r="I154" s="11">
        <f t="shared" si="23"/>
        <v>1.9018194521248277</v>
      </c>
      <c r="J154" s="11">
        <f t="shared" si="24"/>
        <v>14.649549940087356</v>
      </c>
      <c r="K154" s="12">
        <f t="shared" si="25"/>
        <v>170.59874501432321</v>
      </c>
      <c r="L154" s="11">
        <f t="shared" si="26"/>
        <v>2.0804725001746736</v>
      </c>
      <c r="M154" s="12">
        <f t="shared" si="27"/>
        <v>1044.6543649284838</v>
      </c>
      <c r="N154" s="11">
        <f t="shared" si="28"/>
        <v>12.739687377176635</v>
      </c>
      <c r="O154" s="11">
        <f t="shared" si="29"/>
        <v>804.42000000000007</v>
      </c>
      <c r="P154" s="18">
        <f t="shared" si="21"/>
        <v>0.20746254638346828</v>
      </c>
    </row>
    <row r="155" spans="6:16" x14ac:dyDescent="0.2">
      <c r="F155" s="10">
        <v>1.54</v>
      </c>
      <c r="G155" s="11">
        <f t="shared" si="30"/>
        <v>5.7922603045873826</v>
      </c>
      <c r="H155" s="11">
        <f t="shared" si="22"/>
        <v>6.1423937962928479</v>
      </c>
      <c r="I155" s="11">
        <f t="shared" si="23"/>
        <v>1.8852292360839482</v>
      </c>
      <c r="J155" s="11">
        <f t="shared" si="24"/>
        <v>14.740289475586973</v>
      </c>
      <c r="K155" s="12">
        <f t="shared" si="25"/>
        <v>169.32908683447073</v>
      </c>
      <c r="L155" s="11">
        <f t="shared" si="26"/>
        <v>2.0649888638350089</v>
      </c>
      <c r="M155" s="12">
        <f t="shared" si="27"/>
        <v>1040.085932503986</v>
      </c>
      <c r="N155" s="11">
        <f t="shared" si="28"/>
        <v>12.683974786633975</v>
      </c>
      <c r="O155" s="11">
        <f t="shared" si="29"/>
        <v>804.42000000000007</v>
      </c>
      <c r="P155" s="18">
        <f t="shared" si="21"/>
        <v>0.20598428113713504</v>
      </c>
    </row>
    <row r="156" spans="6:16" x14ac:dyDescent="0.2">
      <c r="F156" s="10">
        <v>1.55</v>
      </c>
      <c r="G156" s="11">
        <f t="shared" si="30"/>
        <v>5.8538719419984817</v>
      </c>
      <c r="H156" s="11">
        <f t="shared" si="22"/>
        <v>6.1611637411098679</v>
      </c>
      <c r="I156" s="11">
        <f t="shared" si="23"/>
        <v>1.8687837421237983</v>
      </c>
      <c r="J156" s="11">
        <f t="shared" si="24"/>
        <v>14.830513958250199</v>
      </c>
      <c r="K156" s="12">
        <f t="shared" si="25"/>
        <v>168.07078081240167</v>
      </c>
      <c r="L156" s="11">
        <f t="shared" si="26"/>
        <v>2.0496436684439225</v>
      </c>
      <c r="M156" s="12">
        <f t="shared" si="27"/>
        <v>1035.5116006813932</v>
      </c>
      <c r="N156" s="11">
        <f t="shared" si="28"/>
        <v>12.628190252212111</v>
      </c>
      <c r="O156" s="11">
        <f t="shared" si="29"/>
        <v>804.42000000000007</v>
      </c>
      <c r="P156" s="18">
        <f t="shared" si="21"/>
        <v>0.20451784050486152</v>
      </c>
    </row>
    <row r="157" spans="6:16" x14ac:dyDescent="0.2">
      <c r="F157" s="10">
        <v>1.56</v>
      </c>
      <c r="G157" s="11">
        <f t="shared" si="30"/>
        <v>5.9156696414918102</v>
      </c>
      <c r="H157" s="11">
        <f t="shared" si="22"/>
        <v>6.1797699493328357</v>
      </c>
      <c r="I157" s="11">
        <f t="shared" si="23"/>
        <v>1.8524817077845883</v>
      </c>
      <c r="J157" s="11">
        <f t="shared" si="24"/>
        <v>14.920223078110807</v>
      </c>
      <c r="K157" s="12">
        <f t="shared" si="25"/>
        <v>166.82372311644704</v>
      </c>
      <c r="L157" s="11">
        <f t="shared" si="26"/>
        <v>2.0344356477615495</v>
      </c>
      <c r="M157" s="12">
        <f t="shared" si="27"/>
        <v>1030.9322309508409</v>
      </c>
      <c r="N157" s="11">
        <f t="shared" si="28"/>
        <v>12.572344279888306</v>
      </c>
      <c r="O157" s="11">
        <f t="shared" si="29"/>
        <v>804.42000000000007</v>
      </c>
      <c r="P157" s="18">
        <f t="shared" si="21"/>
        <v>0.2030631488652633</v>
      </c>
    </row>
    <row r="158" spans="6:16" x14ac:dyDescent="0.2">
      <c r="F158" s="10">
        <v>1.57</v>
      </c>
      <c r="G158" s="11">
        <f t="shared" si="30"/>
        <v>5.9776517799847264</v>
      </c>
      <c r="H158" s="11">
        <f t="shared" si="22"/>
        <v>6.1982138492915926</v>
      </c>
      <c r="I158" s="11">
        <f t="shared" si="23"/>
        <v>1.8363218816193929</v>
      </c>
      <c r="J158" s="11">
        <f t="shared" si="24"/>
        <v>15.009416611336516</v>
      </c>
      <c r="K158" s="12">
        <f t="shared" si="25"/>
        <v>165.58781090412674</v>
      </c>
      <c r="L158" s="11">
        <f t="shared" si="26"/>
        <v>2.0193635476113019</v>
      </c>
      <c r="M158" s="12">
        <f t="shared" si="27"/>
        <v>1026.3486628198357</v>
      </c>
      <c r="N158" s="11">
        <f t="shared" si="28"/>
        <v>12.516447107558973</v>
      </c>
      <c r="O158" s="11">
        <f t="shared" si="29"/>
        <v>804.42000000000007</v>
      </c>
      <c r="P158" s="18">
        <f t="shared" si="21"/>
        <v>0.20162013057822448</v>
      </c>
    </row>
    <row r="159" spans="6:16" x14ac:dyDescent="0.2">
      <c r="F159" s="10">
        <v>1.58</v>
      </c>
      <c r="G159" s="11">
        <f t="shared" si="30"/>
        <v>6.0398167485532879</v>
      </c>
      <c r="H159" s="11">
        <f t="shared" si="22"/>
        <v>6.2164968568561685</v>
      </c>
      <c r="I159" s="11">
        <f t="shared" si="23"/>
        <v>1.8203030230980848</v>
      </c>
      <c r="J159" s="11">
        <f t="shared" si="24"/>
        <v>15.098094418028335</v>
      </c>
      <c r="K159" s="12">
        <f t="shared" si="25"/>
        <v>164.36294231207128</v>
      </c>
      <c r="L159" s="11">
        <f t="shared" si="26"/>
        <v>2.0044261257569667</v>
      </c>
      <c r="M159" s="12">
        <f t="shared" si="27"/>
        <v>1021.7617142666229</v>
      </c>
      <c r="N159" s="11">
        <f t="shared" si="28"/>
        <v>12.46050871056857</v>
      </c>
      <c r="O159" s="11">
        <f t="shared" si="29"/>
        <v>804.42000000000007</v>
      </c>
      <c r="P159" s="18">
        <f t="shared" si="21"/>
        <v>0.20018871000072397</v>
      </c>
    </row>
    <row r="160" spans="6:16" x14ac:dyDescent="0.2">
      <c r="F160" s="10">
        <v>1.59</v>
      </c>
      <c r="G160" s="11">
        <f t="shared" si="30"/>
        <v>6.1021629523087428</v>
      </c>
      <c r="H160" s="11">
        <f t="shared" si="22"/>
        <v>6.2346203755454805</v>
      </c>
      <c r="I160" s="11">
        <f t="shared" si="23"/>
        <v>1.8044239025120994</v>
      </c>
      <c r="J160" s="11">
        <f t="shared" si="24"/>
        <v>15.186256440064364</v>
      </c>
      <c r="K160" s="12">
        <f t="shared" si="25"/>
        <v>163.14901644605652</v>
      </c>
      <c r="L160" s="11">
        <f t="shared" si="26"/>
        <v>1.9896221517811772</v>
      </c>
      <c r="M160" s="12">
        <f t="shared" si="27"/>
        <v>1017.1721821847887</v>
      </c>
      <c r="N160" s="11">
        <f t="shared" si="28"/>
        <v>12.404538807131569</v>
      </c>
      <c r="O160" s="11">
        <f t="shared" si="29"/>
        <v>804.42000000000007</v>
      </c>
      <c r="P160" s="18">
        <f t="shared" si="21"/>
        <v>0.19876881150220477</v>
      </c>
    </row>
    <row r="161" spans="6:16" x14ac:dyDescent="0.2">
      <c r="F161" s="10">
        <v>1.6</v>
      </c>
      <c r="G161" s="11">
        <f t="shared" si="30"/>
        <v>6.1646888102750932</v>
      </c>
      <c r="H161" s="11">
        <f t="shared" si="22"/>
        <v>6.2525857966350751</v>
      </c>
      <c r="I161" s="11">
        <f t="shared" si="23"/>
        <v>1.7886833008800378</v>
      </c>
      <c r="J161" s="11">
        <f t="shared" si="24"/>
        <v>15.273902698987111</v>
      </c>
      <c r="K161" s="12">
        <f t="shared" si="25"/>
        <v>161.9459333711502</v>
      </c>
      <c r="L161" s="11">
        <f t="shared" si="26"/>
        <v>1.9749504069652464</v>
      </c>
      <c r="M161" s="12">
        <f t="shared" si="27"/>
        <v>1012.580842819264</v>
      </c>
      <c r="N161" s="11">
        <f t="shared" si="28"/>
        <v>12.348546863649561</v>
      </c>
      <c r="O161" s="11">
        <f t="shared" si="29"/>
        <v>804.42000000000007</v>
      </c>
      <c r="P161" s="18">
        <f t="shared" si="21"/>
        <v>0.19736035947949387</v>
      </c>
    </row>
    <row r="162" spans="6:16" x14ac:dyDescent="0.2">
      <c r="F162" s="10">
        <v>1.61</v>
      </c>
      <c r="G162" s="11">
        <f t="shared" si="30"/>
        <v>6.2273927552677328</v>
      </c>
      <c r="H162" s="11">
        <f t="shared" si="22"/>
        <v>6.2703944992639302</v>
      </c>
      <c r="I162" s="11">
        <f t="shared" si="23"/>
        <v>1.7730800098540895</v>
      </c>
      <c r="J162" s="11">
        <f t="shared" si="24"/>
        <v>15.361033293933524</v>
      </c>
      <c r="K162" s="12">
        <f t="shared" si="25"/>
        <v>160.75359410196887</v>
      </c>
      <c r="L162" s="11">
        <f t="shared" si="26"/>
        <v>1.960409684170352</v>
      </c>
      <c r="M162" s="12">
        <f t="shared" si="27"/>
        <v>1007.9884521938922</v>
      </c>
      <c r="N162" s="11">
        <f t="shared" si="28"/>
        <v>12.292542099925514</v>
      </c>
      <c r="O162" s="11">
        <f t="shared" si="29"/>
        <v>804.42000000000007</v>
      </c>
      <c r="P162" s="18">
        <f t="shared" si="21"/>
        <v>0.19596327837128275</v>
      </c>
    </row>
    <row r="163" spans="6:16" x14ac:dyDescent="0.2">
      <c r="F163" s="10">
        <v>1.62</v>
      </c>
      <c r="G163" s="11">
        <f t="shared" si="30"/>
        <v>6.290273233773136</v>
      </c>
      <c r="H163" s="11">
        <f t="shared" si="22"/>
        <v>6.2880478505403259</v>
      </c>
      <c r="I163" s="11">
        <f t="shared" si="23"/>
        <v>1.7576128316272717</v>
      </c>
      <c r="J163" s="11">
        <f t="shared" si="24"/>
        <v>15.447648399606994</v>
      </c>
      <c r="K163" s="12">
        <f t="shared" si="25"/>
        <v>159.57190059304327</v>
      </c>
      <c r="L163" s="11">
        <f t="shared" si="26"/>
        <v>1.9459987877200398</v>
      </c>
      <c r="M163" s="12">
        <f t="shared" si="27"/>
        <v>1003.3957465307203</v>
      </c>
      <c r="N163" s="11">
        <f t="shared" si="28"/>
        <v>12.236533494277076</v>
      </c>
      <c r="O163" s="11">
        <f t="shared" si="29"/>
        <v>804.42000000000007</v>
      </c>
      <c r="P163" s="18">
        <f t="shared" si="21"/>
        <v>0.19457749267217528</v>
      </c>
    </row>
    <row r="164" spans="6:16" x14ac:dyDescent="0.2">
      <c r="F164" s="10">
        <v>1.63</v>
      </c>
      <c r="G164" s="11">
        <f t="shared" si="30"/>
        <v>6.353328705829604</v>
      </c>
      <c r="H164" s="11">
        <f t="shared" si="22"/>
        <v>6.3055472056467936</v>
      </c>
      <c r="I164" s="11">
        <f t="shared" si="23"/>
        <v>1.7422805788414779</v>
      </c>
      <c r="J164" s="11">
        <f t="shared" si="24"/>
        <v>15.533748264290509</v>
      </c>
      <c r="K164" s="12">
        <f t="shared" si="25"/>
        <v>158.40075572929169</v>
      </c>
      <c r="L164" s="11">
        <f t="shared" si="26"/>
        <v>1.9317165332840449</v>
      </c>
      <c r="M164" s="12">
        <f t="shared" si="27"/>
        <v>998.8034426611755</v>
      </c>
      <c r="N164" s="11">
        <f t="shared" si="28"/>
        <v>12.180529788550921</v>
      </c>
      <c r="O164" s="11">
        <f t="shared" si="29"/>
        <v>804.42000000000007</v>
      </c>
      <c r="P164" s="18">
        <f t="shared" si="21"/>
        <v>0.19320292694631358</v>
      </c>
    </row>
    <row r="165" spans="6:16" x14ac:dyDescent="0.2">
      <c r="F165" s="10">
        <v>1.64</v>
      </c>
      <c r="G165" s="11">
        <f t="shared" si="30"/>
        <v>6.4165576449090453</v>
      </c>
      <c r="H165" s="11">
        <f t="shared" si="22"/>
        <v>6.3228939079441497</v>
      </c>
      <c r="I165" s="11">
        <f t="shared" si="23"/>
        <v>1.7270820744963289</v>
      </c>
      <c r="J165" s="11">
        <f t="shared" si="24"/>
        <v>15.619333207900207</v>
      </c>
      <c r="K165" s="12">
        <f t="shared" si="25"/>
        <v>157.24006331659919</v>
      </c>
      <c r="L165" s="11">
        <f t="shared" si="26"/>
        <v>1.9175617477634048</v>
      </c>
      <c r="M165" s="12">
        <f t="shared" si="27"/>
        <v>994.21223842927736</v>
      </c>
      <c r="N165" s="11">
        <f t="shared" si="28"/>
        <v>12.124539493039968</v>
      </c>
      <c r="O165" s="11">
        <f t="shared" si="29"/>
        <v>804.42000000000007</v>
      </c>
      <c r="P165" s="18">
        <f t="shared" si="21"/>
        <v>0.19183950584058845</v>
      </c>
    </row>
    <row r="166" spans="6:16" x14ac:dyDescent="0.2">
      <c r="F166" s="10">
        <v>1.65</v>
      </c>
      <c r="G166" s="11">
        <f t="shared" si="30"/>
        <v>6.4799585377997913</v>
      </c>
      <c r="H166" s="11">
        <f t="shared" si="22"/>
        <v>6.3400892890746157</v>
      </c>
      <c r="I166" s="11">
        <f t="shared" si="23"/>
        <v>1.7120161518588186</v>
      </c>
      <c r="J166" s="11">
        <f t="shared" si="24"/>
        <v>15.704403620078541</v>
      </c>
      <c r="K166" s="12">
        <f t="shared" si="25"/>
        <v>156.08972807250169</v>
      </c>
      <c r="L166" s="11">
        <f t="shared" si="26"/>
        <v>1.9035332691768498</v>
      </c>
      <c r="M166" s="12">
        <f t="shared" si="27"/>
        <v>989.62281308703734</v>
      </c>
      <c r="N166" s="11">
        <f t="shared" si="28"/>
        <v>12.068570891305333</v>
      </c>
      <c r="O166" s="11">
        <f t="shared" si="29"/>
        <v>804.42000000000007</v>
      </c>
      <c r="P166" s="18">
        <f t="shared" si="21"/>
        <v>0.19048715409744377</v>
      </c>
    </row>
    <row r="167" spans="6:16" x14ac:dyDescent="0.2">
      <c r="F167" s="10">
        <v>1.66</v>
      </c>
      <c r="G167" s="11">
        <f t="shared" si="30"/>
        <v>6.5435298844904315</v>
      </c>
      <c r="H167" s="11">
        <f t="shared" si="22"/>
        <v>6.3571346690640471</v>
      </c>
      <c r="I167" s="11">
        <f t="shared" si="23"/>
        <v>1.6970816543737499</v>
      </c>
      <c r="J167" s="11">
        <f t="shared" si="24"/>
        <v>15.788959958326389</v>
      </c>
      <c r="K167" s="12">
        <f t="shared" si="25"/>
        <v>154.94965561697387</v>
      </c>
      <c r="L167" s="11">
        <f t="shared" si="26"/>
        <v>1.8896299465484618</v>
      </c>
      <c r="M167" s="12">
        <f t="shared" si="27"/>
        <v>985.03582768219928</v>
      </c>
      <c r="N167" s="11">
        <f t="shared" si="28"/>
        <v>12.012632044904869</v>
      </c>
      <c r="O167" s="11">
        <f t="shared" si="29"/>
        <v>804.42000000000007</v>
      </c>
      <c r="P167" s="18">
        <f t="shared" si="21"/>
        <v>0.18914579656728339</v>
      </c>
    </row>
    <row r="168" spans="6:16" x14ac:dyDescent="0.2">
      <c r="F168" s="10">
        <v>1.67</v>
      </c>
      <c r="G168" s="11">
        <f t="shared" si="30"/>
        <v>6.607270198054664</v>
      </c>
      <c r="H168" s="11">
        <f t="shared" si="22"/>
        <v>6.3740313564232665</v>
      </c>
      <c r="I168" s="11">
        <f t="shared" si="23"/>
        <v>1.6822774355749481</v>
      </c>
      <c r="J168" s="11">
        <f t="shared" si="24"/>
        <v>15.873002746173315</v>
      </c>
      <c r="K168" s="12">
        <f t="shared" si="25"/>
        <v>153.81975246331905</v>
      </c>
      <c r="L168" s="11">
        <f t="shared" si="26"/>
        <v>1.8758506397965737</v>
      </c>
      <c r="M168" s="12">
        <f t="shared" si="27"/>
        <v>980.45192543846065</v>
      </c>
      <c r="N168" s="11">
        <f t="shared" si="28"/>
        <v>11.956730798030007</v>
      </c>
      <c r="O168" s="11">
        <f t="shared" si="29"/>
        <v>804.42000000000007</v>
      </c>
      <c r="P168" s="18">
        <f t="shared" si="21"/>
        <v>0.18781535822048742</v>
      </c>
    </row>
    <row r="169" spans="6:16" x14ac:dyDescent="0.2">
      <c r="F169" s="10">
        <v>1.68</v>
      </c>
      <c r="G169" s="11">
        <f t="shared" si="30"/>
        <v>6.6711780045371487</v>
      </c>
      <c r="H169" s="11">
        <f t="shared" si="22"/>
        <v>6.3907806482485139</v>
      </c>
      <c r="I169" s="11">
        <f t="shared" si="23"/>
        <v>1.6676023589972517</v>
      </c>
      <c r="J169" s="11">
        <f t="shared" si="24"/>
        <v>15.956532571385299</v>
      </c>
      <c r="K169" s="12">
        <f t="shared" si="25"/>
        <v>152.69992600915995</v>
      </c>
      <c r="L169" s="11">
        <f t="shared" si="26"/>
        <v>1.8621942196239019</v>
      </c>
      <c r="M169" s="12">
        <f t="shared" si="27"/>
        <v>975.87173212831931</v>
      </c>
      <c r="N169" s="11">
        <f t="shared" si="28"/>
        <v>11.900874782052675</v>
      </c>
      <c r="O169" s="11">
        <f t="shared" si="29"/>
        <v>804.42000000000007</v>
      </c>
      <c r="P169" s="18">
        <f t="shared" si="21"/>
        <v>0.18649576415904712</v>
      </c>
    </row>
    <row r="170" spans="6:16" x14ac:dyDescent="0.2">
      <c r="F170" s="10">
        <v>1.69</v>
      </c>
      <c r="G170" s="11">
        <f t="shared" si="30"/>
        <v>6.7352518428403592</v>
      </c>
      <c r="H170" s="11">
        <f t="shared" si="22"/>
        <v>6.4073838303210193</v>
      </c>
      <c r="I170" s="11">
        <f t="shared" si="23"/>
        <v>1.6530552980892699</v>
      </c>
      <c r="J170" s="11">
        <f t="shared" si="24"/>
        <v>16.039550084209235</v>
      </c>
      <c r="K170" s="12">
        <f t="shared" si="25"/>
        <v>151.59008452752934</v>
      </c>
      <c r="L170" s="11">
        <f t="shared" si="26"/>
        <v>1.8486595674088944</v>
      </c>
      <c r="M170" s="12">
        <f t="shared" si="27"/>
        <v>971.29585643868802</v>
      </c>
      <c r="N170" s="11">
        <f t="shared" si="28"/>
        <v>11.845071419984</v>
      </c>
      <c r="O170" s="11">
        <f t="shared" si="29"/>
        <v>804.42000000000007</v>
      </c>
      <c r="P170" s="18">
        <f t="shared" si="21"/>
        <v>0.18518693962782617</v>
      </c>
    </row>
    <row r="171" spans="6:16" x14ac:dyDescent="0.2">
      <c r="F171" s="10">
        <v>1.7</v>
      </c>
      <c r="G171" s="11">
        <f t="shared" si="30"/>
        <v>6.799490264612416</v>
      </c>
      <c r="H171" s="11">
        <f t="shared" si="22"/>
        <v>6.4238421772057031</v>
      </c>
      <c r="I171" s="11">
        <f t="shared" si="23"/>
        <v>1.638635136126902</v>
      </c>
      <c r="J171" s="11">
        <f t="shared" si="24"/>
        <v>16.122055995653454</v>
      </c>
      <c r="K171" s="12">
        <f t="shared" si="25"/>
        <v>150.49013715805941</v>
      </c>
      <c r="L171" s="11">
        <f t="shared" si="26"/>
        <v>1.8352455750982855</v>
      </c>
      <c r="M171" s="12">
        <f t="shared" si="27"/>
        <v>966.72489032941326</v>
      </c>
      <c r="N171" s="11">
        <f t="shared" si="28"/>
        <v>11.789327930846502</v>
      </c>
      <c r="O171" s="11">
        <f t="shared" si="29"/>
        <v>804.42000000000007</v>
      </c>
      <c r="P171" s="18">
        <f t="shared" si="21"/>
        <v>0.18388881002545651</v>
      </c>
    </row>
    <row r="172" spans="6:16" x14ac:dyDescent="0.2">
      <c r="F172" s="10">
        <v>1.71</v>
      </c>
      <c r="G172" s="11">
        <f t="shared" si="30"/>
        <v>6.8638918341359059</v>
      </c>
      <c r="H172" s="11">
        <f t="shared" si="22"/>
        <v>6.4401569523490281</v>
      </c>
      <c r="I172" s="11">
        <f t="shared" si="23"/>
        <v>1.624340766127611</v>
      </c>
      <c r="J172" s="11">
        <f t="shared" si="24"/>
        <v>16.204051075803751</v>
      </c>
      <c r="K172" s="12">
        <f t="shared" si="25"/>
        <v>149.39999389826787</v>
      </c>
      <c r="L172" s="11">
        <f t="shared" si="26"/>
        <v>1.8219511451008277</v>
      </c>
      <c r="M172" s="12">
        <f t="shared" si="27"/>
        <v>962.1594093848322</v>
      </c>
      <c r="N172" s="11">
        <f t="shared" si="28"/>
        <v>11.733651333961369</v>
      </c>
      <c r="O172" s="11">
        <f t="shared" si="29"/>
        <v>804.42000000000007</v>
      </c>
      <c r="P172" s="18">
        <f t="shared" si="21"/>
        <v>0.18260130091487539</v>
      </c>
    </row>
    <row r="173" spans="6:16" x14ac:dyDescent="0.2">
      <c r="F173" s="10">
        <v>1.72</v>
      </c>
      <c r="G173" s="11">
        <f t="shared" si="30"/>
        <v>6.9284551282176654</v>
      </c>
      <c r="H173" s="11">
        <f t="shared" si="22"/>
        <v>6.4563294081759821</v>
      </c>
      <c r="I173" s="11">
        <f t="shared" si="23"/>
        <v>1.6101710907654432</v>
      </c>
      <c r="J173" s="11">
        <f t="shared" si="24"/>
        <v>16.285536152174025</v>
      </c>
      <c r="K173" s="12">
        <f t="shared" si="25"/>
        <v>148.31956559494037</v>
      </c>
      <c r="L173" s="11">
        <f t="shared" si="26"/>
        <v>1.8087751901821996</v>
      </c>
      <c r="M173" s="12">
        <f t="shared" si="27"/>
        <v>957.59997315850012</v>
      </c>
      <c r="N173" s="11">
        <f t="shared" si="28"/>
        <v>11.67804845315244</v>
      </c>
      <c r="O173" s="11">
        <f t="shared" si="29"/>
        <v>804.42000000000007</v>
      </c>
      <c r="P173" s="18">
        <f t="shared" si="21"/>
        <v>0.18132433803351272</v>
      </c>
    </row>
    <row r="174" spans="6:16" x14ac:dyDescent="0.2">
      <c r="F174" s="10">
        <v>1.73</v>
      </c>
      <c r="G174" s="11">
        <f t="shared" si="30"/>
        <v>6.9931787360795274</v>
      </c>
      <c r="H174" s="11">
        <f t="shared" si="22"/>
        <v>6.4723607861862273</v>
      </c>
      <c r="I174" s="11">
        <f t="shared" si="23"/>
        <v>1.596125022286792</v>
      </c>
      <c r="J174" s="11">
        <f t="shared" si="24"/>
        <v>16.366512108091118</v>
      </c>
      <c r="K174" s="12">
        <f t="shared" si="25"/>
        <v>147.24876393560805</v>
      </c>
      <c r="L174" s="11">
        <f t="shared" si="26"/>
        <v>1.7957166333610739</v>
      </c>
      <c r="M174" s="12">
        <f t="shared" si="27"/>
        <v>953.04712551122236</v>
      </c>
      <c r="N174" s="11">
        <f t="shared" si="28"/>
        <v>11.622525920868565</v>
      </c>
      <c r="O174" s="11">
        <f t="shared" si="29"/>
        <v>804.42000000000007</v>
      </c>
      <c r="P174" s="18">
        <f t="shared" si="21"/>
        <v>0.18005784730313604</v>
      </c>
    </row>
    <row r="175" spans="6:16" x14ac:dyDescent="0.2">
      <c r="F175" s="10">
        <v>1.74</v>
      </c>
      <c r="G175" s="11">
        <f t="shared" si="30"/>
        <v>7.0580612592500218</v>
      </c>
      <c r="H175" s="11">
        <f t="shared" si="22"/>
        <v>6.4882523170494029</v>
      </c>
      <c r="I175" s="11">
        <f t="shared" si="23"/>
        <v>1.5822014824268928</v>
      </c>
      <c r="J175" s="11">
        <f t="shared" si="24"/>
        <v>16.446979881112995</v>
      </c>
      <c r="K175" s="12">
        <f t="shared" si="25"/>
        <v>146.18750144011818</v>
      </c>
      <c r="L175" s="11">
        <f t="shared" si="26"/>
        <v>1.7827744078063192</v>
      </c>
      <c r="M175" s="12">
        <f t="shared" si="27"/>
        <v>948.50139494250971</v>
      </c>
      <c r="N175" s="11">
        <f t="shared" si="28"/>
        <v>11.567090182225728</v>
      </c>
      <c r="O175" s="11">
        <f t="shared" si="29"/>
        <v>804.42000000000007</v>
      </c>
      <c r="P175" s="18">
        <f t="shared" si="21"/>
        <v>0.17880175483935973</v>
      </c>
    </row>
    <row r="176" spans="6:16" x14ac:dyDescent="0.2">
      <c r="F176" s="10">
        <v>1.75</v>
      </c>
      <c r="G176" s="11">
        <f t="shared" si="30"/>
        <v>7.1231013114570176</v>
      </c>
      <c r="H176" s="11">
        <f t="shared" si="22"/>
        <v>6.5040052206995966</v>
      </c>
      <c r="I176" s="11">
        <f t="shared" si="23"/>
        <v>1.5683994023270522</v>
      </c>
      <c r="J176" s="11">
        <f t="shared" si="24"/>
        <v>16.526940461479811</v>
      </c>
      <c r="K176" s="12">
        <f t="shared" si="25"/>
        <v>145.13569145229809</v>
      </c>
      <c r="L176" s="11">
        <f t="shared" si="26"/>
        <v>1.7699474567353426</v>
      </c>
      <c r="M176" s="12">
        <f t="shared" si="27"/>
        <v>943.96329491559266</v>
      </c>
      <c r="N176" s="11">
        <f t="shared" si="28"/>
        <v>11.511747498970642</v>
      </c>
      <c r="O176" s="11">
        <f t="shared" si="29"/>
        <v>804.42000000000007</v>
      </c>
      <c r="P176" s="18">
        <f t="shared" si="21"/>
        <v>0.17755598696082739</v>
      </c>
    </row>
    <row r="177" spans="6:16" x14ac:dyDescent="0.2">
      <c r="F177" s="10">
        <v>1.76</v>
      </c>
      <c r="G177" s="11">
        <f t="shared" si="30"/>
        <v>7.188297518521308</v>
      </c>
      <c r="H177" s="11">
        <f t="shared" si="22"/>
        <v>6.5196207064290013</v>
      </c>
      <c r="I177" s="11">
        <f t="shared" si="23"/>
        <v>1.5547177224525925</v>
      </c>
      <c r="J177" s="11">
        <f t="shared" si="24"/>
        <v>16.606394890597176</v>
      </c>
      <c r="K177" s="12">
        <f t="shared" si="25"/>
        <v>144.09324813170977</v>
      </c>
      <c r="L177" s="11">
        <f t="shared" si="26"/>
        <v>1.7572347333135339</v>
      </c>
      <c r="M177" s="12">
        <f t="shared" si="27"/>
        <v>939.43332417610702</v>
      </c>
      <c r="N177" s="11">
        <f t="shared" si="28"/>
        <v>11.456503953367159</v>
      </c>
      <c r="O177" s="11">
        <f t="shared" si="29"/>
        <v>804.42000000000007</v>
      </c>
      <c r="P177" s="18">
        <f t="shared" si="21"/>
        <v>0.17632047019807318</v>
      </c>
    </row>
    <row r="178" spans="6:16" x14ac:dyDescent="0.2">
      <c r="F178" s="10">
        <v>1.77</v>
      </c>
      <c r="G178" s="11">
        <f t="shared" si="30"/>
        <v>7.2536485182511159</v>
      </c>
      <c r="H178" s="11">
        <f t="shared" si="22"/>
        <v>6.5350999729807411</v>
      </c>
      <c r="I178" s="11">
        <f t="shared" si="23"/>
        <v>1.5411553925115173</v>
      </c>
      <c r="J178" s="11">
        <f t="shared" si="24"/>
        <v>16.685344259550966</v>
      </c>
      <c r="K178" s="12">
        <f t="shared" si="25"/>
        <v>143.06008644549539</v>
      </c>
      <c r="L178" s="11">
        <f t="shared" si="26"/>
        <v>1.7446352005548218</v>
      </c>
      <c r="M178" s="12">
        <f t="shared" si="27"/>
        <v>934.91196706457936</v>
      </c>
      <c r="N178" s="11">
        <f t="shared" si="28"/>
        <v>11.401365452007065</v>
      </c>
      <c r="O178" s="11">
        <f t="shared" si="29"/>
        <v>804.42000000000007</v>
      </c>
      <c r="P178" s="18">
        <f t="shared" si="21"/>
        <v>0.17509513130207052</v>
      </c>
    </row>
    <row r="179" spans="6:16" x14ac:dyDescent="0.2">
      <c r="F179" s="10">
        <v>1.78</v>
      </c>
      <c r="G179" s="11">
        <f t="shared" si="30"/>
        <v>7.3191529603375249</v>
      </c>
      <c r="H179" s="11">
        <f t="shared" si="22"/>
        <v>6.5504442086408998</v>
      </c>
      <c r="I179" s="11">
        <f t="shared" si="23"/>
        <v>1.5277113713738817</v>
      </c>
      <c r="J179" s="11">
        <f t="shared" si="24"/>
        <v>16.763789707653192</v>
      </c>
      <c r="K179" s="12">
        <f t="shared" si="25"/>
        <v>142.03612216031149</v>
      </c>
      <c r="L179" s="11">
        <f t="shared" si="26"/>
        <v>1.732147831223311</v>
      </c>
      <c r="M179" s="12">
        <f t="shared" si="27"/>
        <v>930.39969382282379</v>
      </c>
      <c r="N179" s="11">
        <f t="shared" si="28"/>
        <v>11.346337729546631</v>
      </c>
      <c r="O179" s="11">
        <f t="shared" si="29"/>
        <v>804.42000000000007</v>
      </c>
      <c r="P179" s="18">
        <f t="shared" si="21"/>
        <v>0.17387989725247452</v>
      </c>
    </row>
    <row r="180" spans="6:16" x14ac:dyDescent="0.2">
      <c r="F180" s="10">
        <v>1.79</v>
      </c>
      <c r="G180" s="11">
        <f t="shared" si="30"/>
        <v>7.3848095062508223</v>
      </c>
      <c r="H180" s="11">
        <f t="shared" si="22"/>
        <v>6.5656545913297375</v>
      </c>
      <c r="I180" s="11">
        <f t="shared" si="23"/>
        <v>1.5143846269918722</v>
      </c>
      <c r="J180" s="11">
        <f t="shared" si="24"/>
        <v>16.84173242101825</v>
      </c>
      <c r="K180" s="12">
        <f t="shared" si="25"/>
        <v>141.02127183435175</v>
      </c>
      <c r="L180" s="11">
        <f t="shared" si="26"/>
        <v>1.719771607735997</v>
      </c>
      <c r="M180" s="12">
        <f t="shared" si="27"/>
        <v>925.89696089437052</v>
      </c>
      <c r="N180" s="11">
        <f t="shared" si="28"/>
        <v>11.291426352370372</v>
      </c>
      <c r="O180" s="11">
        <f t="shared" si="29"/>
        <v>804.42000000000007</v>
      </c>
      <c r="P180" s="18">
        <f t="shared" ref="P180:P243" si="31">K180/(SQRT(K180^2+O180^2))</f>
        <v>0.17267469526556561</v>
      </c>
    </row>
    <row r="181" spans="6:16" x14ac:dyDescent="0.2">
      <c r="F181" s="10">
        <v>1.8</v>
      </c>
      <c r="G181" s="11">
        <f t="shared" si="30"/>
        <v>7.4506168291377435</v>
      </c>
      <c r="H181" s="11">
        <f t="shared" si="22"/>
        <v>6.5807322886921149</v>
      </c>
      <c r="I181" s="11">
        <f t="shared" si="23"/>
        <v>1.5011741363205775</v>
      </c>
      <c r="J181" s="11">
        <f t="shared" si="24"/>
        <v>16.919173631169006</v>
      </c>
      <c r="K181" s="12">
        <f t="shared" si="25"/>
        <v>140.01545280945638</v>
      </c>
      <c r="L181" s="11">
        <f t="shared" si="26"/>
        <v>1.7075055220665412</v>
      </c>
      <c r="M181" s="12">
        <f t="shared" si="27"/>
        <v>921.40421121903671</v>
      </c>
      <c r="N181" s="11">
        <f t="shared" si="28"/>
        <v>11.236636722183373</v>
      </c>
      <c r="O181" s="11">
        <f t="shared" si="29"/>
        <v>804.42000000000007</v>
      </c>
      <c r="P181" s="18">
        <f t="shared" si="31"/>
        <v>0.17147945280190119</v>
      </c>
    </row>
    <row r="182" spans="6:16" x14ac:dyDescent="0.2">
      <c r="F182" s="10">
        <v>1.81</v>
      </c>
      <c r="G182" s="11">
        <f t="shared" si="30"/>
        <v>7.5165736137196149</v>
      </c>
      <c r="H182" s="11">
        <f t="shared" si="22"/>
        <v>6.5956784581871331</v>
      </c>
      <c r="I182" s="11">
        <f t="shared" si="23"/>
        <v>1.4880788852394546</v>
      </c>
      <c r="J182" s="11">
        <f t="shared" si="24"/>
        <v>16.996114613672209</v>
      </c>
      <c r="K182" s="12">
        <f t="shared" si="25"/>
        <v>139.01858320330749</v>
      </c>
      <c r="L182" s="11">
        <f t="shared" si="26"/>
        <v>1.6953485756500912</v>
      </c>
      <c r="M182" s="12">
        <f t="shared" si="27"/>
        <v>916.92187452175074</v>
      </c>
      <c r="N182" s="11">
        <f t="shared" si="28"/>
        <v>11.181974079533546</v>
      </c>
      <c r="O182" s="11">
        <f t="shared" si="29"/>
        <v>804.42000000000007</v>
      </c>
      <c r="P182" s="18">
        <f t="shared" si="31"/>
        <v>0.17029409757368144</v>
      </c>
    </row>
    <row r="183" spans="6:16" x14ac:dyDescent="0.2">
      <c r="F183" s="10">
        <v>1.82</v>
      </c>
      <c r="G183" s="11">
        <f t="shared" si="30"/>
        <v>7.582678556191385</v>
      </c>
      <c r="H183" s="11">
        <f t="shared" si="22"/>
        <v>6.610494247176983</v>
      </c>
      <c r="I183" s="11">
        <f t="shared" si="23"/>
        <v>1.4750978684744767</v>
      </c>
      <c r="J183" s="11">
        <f t="shared" si="24"/>
        <v>17.072556686802592</v>
      </c>
      <c r="K183" s="12">
        <f t="shared" si="25"/>
        <v>138.03058190170967</v>
      </c>
      <c r="L183" s="11">
        <f t="shared" si="26"/>
        <v>1.6832997792891422</v>
      </c>
      <c r="M183" s="12">
        <f t="shared" si="27"/>
        <v>912.45036759574316</v>
      </c>
      <c r="N183" s="11">
        <f t="shared" si="28"/>
        <v>11.127443507265159</v>
      </c>
      <c r="O183" s="11">
        <f t="shared" si="29"/>
        <v>804.42000000000007</v>
      </c>
      <c r="P183" s="18">
        <f t="shared" si="31"/>
        <v>0.16911855755183719</v>
      </c>
    </row>
    <row r="184" spans="6:16" x14ac:dyDescent="0.2">
      <c r="F184" s="10">
        <v>1.83</v>
      </c>
      <c r="G184" s="11">
        <f t="shared" si="30"/>
        <v>7.6489303641215356</v>
      </c>
      <c r="H184" s="11">
        <f t="shared" si="22"/>
        <v>6.6251807930150282</v>
      </c>
      <c r="I184" s="11">
        <f t="shared" si="23"/>
        <v>1.4622300895209643</v>
      </c>
      <c r="J184" s="11">
        <f t="shared" si="24"/>
        <v>17.14850121023516</v>
      </c>
      <c r="K184" s="12">
        <f t="shared" si="25"/>
        <v>137.05136855095424</v>
      </c>
      <c r="L184" s="11">
        <f t="shared" si="26"/>
        <v>1.6713581530604176</v>
      </c>
      <c r="M184" s="12">
        <f t="shared" si="27"/>
        <v>907.99009458020589</v>
      </c>
      <c r="N184" s="11">
        <f t="shared" si="28"/>
        <v>11.073049933904951</v>
      </c>
      <c r="O184" s="11">
        <f t="shared" si="29"/>
        <v>804.42000000000007</v>
      </c>
      <c r="P184" s="18">
        <f t="shared" si="31"/>
        <v>0.16795276097284564</v>
      </c>
    </row>
    <row r="185" spans="6:16" x14ac:dyDescent="0.2">
      <c r="F185" s="10">
        <v>1.84</v>
      </c>
      <c r="G185" s="11">
        <f t="shared" si="30"/>
        <v>7.7153277563528668</v>
      </c>
      <c r="H185" s="11">
        <f t="shared" si="22"/>
        <v>6.6397392231331116</v>
      </c>
      <c r="I185" s="11">
        <f t="shared" si="23"/>
        <v>1.4494745605670858</v>
      </c>
      <c r="J185" s="11">
        <f t="shared" si="24"/>
        <v>17.22394958376514</v>
      </c>
      <c r="K185" s="12">
        <f t="shared" si="25"/>
        <v>136.08086355026617</v>
      </c>
      <c r="L185" s="11">
        <f t="shared" si="26"/>
        <v>1.6595227262227583</v>
      </c>
      <c r="M185" s="12">
        <f t="shared" si="27"/>
        <v>903.54144723252728</v>
      </c>
      <c r="N185" s="11">
        <f t="shared" si="28"/>
        <v>11.01879813698204</v>
      </c>
      <c r="O185" s="11">
        <f t="shared" si="29"/>
        <v>804.42000000000007</v>
      </c>
      <c r="P185" s="18">
        <f t="shared" si="31"/>
        <v>0.16679663634527997</v>
      </c>
    </row>
    <row r="186" spans="6:16" x14ac:dyDescent="0.2">
      <c r="F186" s="10">
        <v>1.85</v>
      </c>
      <c r="G186" s="11">
        <f t="shared" si="30"/>
        <v>7.7818694629041483</v>
      </c>
      <c r="H186" s="11">
        <f t="shared" si="22"/>
        <v>6.6541706551281044</v>
      </c>
      <c r="I186" s="11">
        <f t="shared" si="23"/>
        <v>1.436830302418028</v>
      </c>
      <c r="J186" s="11">
        <f t="shared" si="24"/>
        <v>17.298903246055051</v>
      </c>
      <c r="K186" s="12">
        <f t="shared" si="25"/>
        <v>135.11898804433335</v>
      </c>
      <c r="L186" s="11">
        <f t="shared" si="26"/>
        <v>1.6477925371260165</v>
      </c>
      <c r="M186" s="12">
        <f t="shared" si="27"/>
        <v>899.10480519520809</v>
      </c>
      <c r="N186" s="11">
        <f t="shared" si="28"/>
        <v>10.964692746283026</v>
      </c>
      <c r="O186" s="11">
        <f t="shared" si="29"/>
        <v>804.42000000000007</v>
      </c>
      <c r="P186" s="18">
        <f t="shared" si="31"/>
        <v>0.16565011245610065</v>
      </c>
    </row>
    <row r="187" spans="6:16" x14ac:dyDescent="0.2">
      <c r="F187" s="10">
        <v>1.86</v>
      </c>
      <c r="G187" s="11">
        <f t="shared" si="30"/>
        <v>7.8485542248726254</v>
      </c>
      <c r="H187" s="11">
        <f t="shared" si="22"/>
        <v>6.6684761968477044</v>
      </c>
      <c r="I187" s="11">
        <f t="shared" si="23"/>
        <v>1.4242963444208243</v>
      </c>
      <c r="J187" s="11">
        <f t="shared" si="24"/>
        <v>17.373363673408409</v>
      </c>
      <c r="K187" s="12">
        <f t="shared" si="25"/>
        <v>134.16566391591601</v>
      </c>
      <c r="L187" s="11">
        <f t="shared" si="26"/>
        <v>1.636166633120927</v>
      </c>
      <c r="M187" s="12">
        <f t="shared" si="27"/>
        <v>894.68053625755488</v>
      </c>
      <c r="N187" s="11">
        <f t="shared" si="28"/>
        <v>10.910738247043353</v>
      </c>
      <c r="O187" s="11">
        <f t="shared" si="29"/>
        <v>804.42000000000007</v>
      </c>
      <c r="P187" s="18">
        <f t="shared" si="31"/>
        <v>0.16451311837669294</v>
      </c>
    </row>
    <row r="188" spans="6:16" x14ac:dyDescent="0.2">
      <c r="F188" s="10">
        <v>1.87</v>
      </c>
      <c r="G188" s="11">
        <f t="shared" si="30"/>
        <v>7.9153807943373806</v>
      </c>
      <c r="H188" s="11">
        <f t="shared" si="22"/>
        <v>6.6826569464754755</v>
      </c>
      <c r="I188" s="11">
        <f t="shared" si="23"/>
        <v>1.4118717243898449</v>
      </c>
      <c r="J188" s="11">
        <f t="shared" si="24"/>
        <v>17.447332378569513</v>
      </c>
      <c r="K188" s="12">
        <f t="shared" si="25"/>
        <v>133.22081377853681</v>
      </c>
      <c r="L188" s="11">
        <f t="shared" si="26"/>
        <v>1.6246440704699612</v>
      </c>
      <c r="M188" s="12">
        <f t="shared" si="27"/>
        <v>890.26899661225468</v>
      </c>
      <c r="N188" s="11">
        <f t="shared" si="28"/>
        <v>10.856938983076278</v>
      </c>
      <c r="O188" s="11">
        <f t="shared" si="29"/>
        <v>804.42000000000007</v>
      </c>
      <c r="P188" s="18">
        <f t="shared" si="31"/>
        <v>0.16338558346865839</v>
      </c>
    </row>
    <row r="189" spans="6:16" x14ac:dyDescent="0.2">
      <c r="F189" s="10">
        <v>1.88</v>
      </c>
      <c r="G189" s="11">
        <f t="shared" si="30"/>
        <v>7.9823479342635322</v>
      </c>
      <c r="H189" s="11">
        <f t="shared" si="22"/>
        <v>6.6967139926151553</v>
      </c>
      <c r="I189" s="11">
        <f t="shared" si="23"/>
        <v>1.3995554885329313</v>
      </c>
      <c r="J189" s="11">
        <f t="shared" si="24"/>
        <v>17.520810909548867</v>
      </c>
      <c r="K189" s="12">
        <f t="shared" si="25"/>
        <v>132.28436096924924</v>
      </c>
      <c r="L189" s="11">
        <f t="shared" si="26"/>
        <v>1.6132239142591369</v>
      </c>
      <c r="M189" s="12">
        <f t="shared" si="27"/>
        <v>885.87053110692545</v>
      </c>
      <c r="N189" s="11">
        <f t="shared" si="28"/>
        <v>10.803299159840554</v>
      </c>
      <c r="O189" s="11">
        <f t="shared" si="29"/>
        <v>804.42000000000007</v>
      </c>
      <c r="P189" s="18">
        <f t="shared" si="31"/>
        <v>0.16226743738936536</v>
      </c>
    </row>
    <row r="190" spans="6:16" x14ac:dyDescent="0.2">
      <c r="F190" s="10">
        <v>1.89</v>
      </c>
      <c r="G190" s="11">
        <f t="shared" si="30"/>
        <v>8.049454418407274</v>
      </c>
      <c r="H190" s="11">
        <f t="shared" si="22"/>
        <v>6.7106484143742247</v>
      </c>
      <c r="I190" s="11">
        <f t="shared" si="23"/>
        <v>1.3873466913781758</v>
      </c>
      <c r="J190" s="11">
        <f t="shared" si="24"/>
        <v>17.593800848473727</v>
      </c>
      <c r="K190" s="12">
        <f t="shared" si="25"/>
        <v>131.35622954148414</v>
      </c>
      <c r="L190" s="11">
        <f t="shared" si="26"/>
        <v>1.6019052383107821</v>
      </c>
      <c r="M190" s="12">
        <f t="shared" si="27"/>
        <v>881.48547349073726</v>
      </c>
      <c r="N190" s="11">
        <f t="shared" si="28"/>
        <v>10.749822847448014</v>
      </c>
      <c r="O190" s="11">
        <f t="shared" si="29"/>
        <v>804.42000000000007</v>
      </c>
      <c r="P190" s="18">
        <f t="shared" si="31"/>
        <v>0.16115861009726412</v>
      </c>
    </row>
    <row r="191" spans="6:16" x14ac:dyDescent="0.2">
      <c r="F191" s="10">
        <v>1.9</v>
      </c>
      <c r="G191" s="11">
        <f t="shared" si="30"/>
        <v>8.1166990312217422</v>
      </c>
      <c r="H191" s="11">
        <f t="shared" si="22"/>
        <v>6.7244612814467377</v>
      </c>
      <c r="I191" s="11">
        <f t="shared" si="23"/>
        <v>1.3752443957013452</v>
      </c>
      <c r="J191" s="11">
        <f t="shared" si="24"/>
        <v>17.666303810463251</v>
      </c>
      <c r="K191" s="12">
        <f t="shared" si="25"/>
        <v>130.43634425797356</v>
      </c>
      <c r="L191" s="11">
        <f t="shared" si="26"/>
        <v>1.5906871250972385</v>
      </c>
      <c r="M191" s="12">
        <f t="shared" si="27"/>
        <v>877.11414665620066</v>
      </c>
      <c r="N191" s="11">
        <f t="shared" si="28"/>
        <v>10.696513983612205</v>
      </c>
      <c r="O191" s="11">
        <f t="shared" si="29"/>
        <v>804.42000000000007</v>
      </c>
      <c r="P191" s="18">
        <f t="shared" si="31"/>
        <v>0.16005903185697429</v>
      </c>
    </row>
    <row r="192" spans="6:16" x14ac:dyDescent="0.2">
      <c r="F192" s="10">
        <v>1.91</v>
      </c>
      <c r="G192" s="11">
        <f t="shared" si="30"/>
        <v>8.1840805677636972</v>
      </c>
      <c r="H192" s="11">
        <f t="shared" si="22"/>
        <v>6.7381536541954485</v>
      </c>
      <c r="I192" s="11">
        <f t="shared" si="23"/>
        <v>1.3632476724539291</v>
      </c>
      <c r="J192" s="11">
        <f t="shared" si="24"/>
        <v>17.738321442527926</v>
      </c>
      <c r="K192" s="12">
        <f t="shared" si="25"/>
        <v>129.52463058375011</v>
      </c>
      <c r="L192" s="11">
        <f t="shared" si="26"/>
        <v>1.579568665655489</v>
      </c>
      <c r="M192" s="12">
        <f t="shared" si="27"/>
        <v>872.75686287621136</v>
      </c>
      <c r="N192" s="11">
        <f t="shared" si="28"/>
        <v>10.643376376539162</v>
      </c>
      <c r="O192" s="11">
        <f t="shared" si="29"/>
        <v>804.42000000000007</v>
      </c>
      <c r="P192" s="18">
        <f t="shared" si="31"/>
        <v>0.15896863324414776</v>
      </c>
    </row>
    <row r="193" spans="6:16" x14ac:dyDescent="0.2">
      <c r="F193" s="10">
        <v>1.92</v>
      </c>
      <c r="G193" s="11">
        <f t="shared" si="30"/>
        <v>8.2515978336010285</v>
      </c>
      <c r="H193" s="11">
        <f t="shared" si="22"/>
        <v>6.751726583733209</v>
      </c>
      <c r="I193" s="11">
        <f t="shared" si="23"/>
        <v>1.3513556006918235</v>
      </c>
      <c r="J193" s="11">
        <f t="shared" si="24"/>
        <v>17.809855422492646</v>
      </c>
      <c r="K193" s="12">
        <f t="shared" si="25"/>
        <v>128.62101467922218</v>
      </c>
      <c r="L193" s="11">
        <f t="shared" si="26"/>
        <v>1.5685489595027096</v>
      </c>
      <c r="M193" s="12">
        <f t="shared" si="27"/>
        <v>868.41392403644375</v>
      </c>
      <c r="N193" s="11">
        <f t="shared" si="28"/>
        <v>10.59041370776151</v>
      </c>
      <c r="O193" s="11">
        <f t="shared" si="29"/>
        <v>804.42000000000007</v>
      </c>
      <c r="P193" s="18">
        <f t="shared" si="31"/>
        <v>0.15788734515011485</v>
      </c>
    </row>
    <row r="194" spans="6:16" x14ac:dyDescent="0.2">
      <c r="F194" s="10">
        <v>1.93</v>
      </c>
      <c r="G194" s="11">
        <f t="shared" si="30"/>
        <v>8.3192496447210651</v>
      </c>
      <c r="H194" s="11">
        <f t="shared" ref="H194:H257" si="32">$A$3*(1-EXP(-F194/$A$5))</f>
        <v>6.7651811120036509</v>
      </c>
      <c r="I194" s="11">
        <f t="shared" si="23"/>
        <v>1.3395672675046317</v>
      </c>
      <c r="J194" s="11">
        <f t="shared" si="24"/>
        <v>17.880907457943028</v>
      </c>
      <c r="K194" s="12">
        <f t="shared" si="25"/>
        <v>127.72542339332283</v>
      </c>
      <c r="L194" s="11">
        <f t="shared" si="26"/>
        <v>1.5576271145527174</v>
      </c>
      <c r="M194" s="12">
        <f t="shared" si="27"/>
        <v>864.08562186317681</v>
      </c>
      <c r="N194" s="11">
        <f t="shared" si="28"/>
        <v>10.537629534916791</v>
      </c>
      <c r="O194" s="11">
        <f t="shared" si="29"/>
        <v>804.42000000000007</v>
      </c>
      <c r="P194" s="18">
        <f t="shared" si="31"/>
        <v>0.15681509878631808</v>
      </c>
    </row>
    <row r="195" spans="6:16" x14ac:dyDescent="0.2">
      <c r="F195" s="10">
        <v>1.94</v>
      </c>
      <c r="G195" s="11">
        <f t="shared" si="30"/>
        <v>8.3870348274396775</v>
      </c>
      <c r="H195" s="11">
        <f t="shared" si="32"/>
        <v>6.7785182718611843</v>
      </c>
      <c r="I195" s="11">
        <f t="shared" ref="I195:I258" si="33">($A$3/$A$5)*EXP(-F195/$A$5)</f>
        <v>1.3278817679455845</v>
      </c>
      <c r="J195" s="11">
        <f t="shared" ref="J195:J258" si="34">(0.5*(1.293*($A$13/760*273/(273+$A$11)))*((0.2025*$A$7^0.725*$A$9^0.425)*0.266)*0.9)*H195^2</f>
        <v>17.951479285194665</v>
      </c>
      <c r="K195" s="12">
        <f t="shared" ref="K195:K258" si="35">J195+$A$9*I195</f>
        <v>126.8377842567326</v>
      </c>
      <c r="L195" s="11">
        <f t="shared" ref="L195:L258" si="36">K195/$A$9</f>
        <v>1.5468022470333245</v>
      </c>
      <c r="M195" s="12">
        <f t="shared" ref="M195:M258" si="37">K195*H195</f>
        <v>859.77223814664876</v>
      </c>
      <c r="N195" s="11">
        <f t="shared" ref="N195:N258" si="38">L195*H195</f>
        <v>10.485027294471328</v>
      </c>
      <c r="O195" s="11">
        <f t="shared" ref="O195:O258" si="39">$A$9*9.81</f>
        <v>804.42000000000007</v>
      </c>
      <c r="P195" s="18">
        <f t="shared" si="31"/>
        <v>0.15575182568853937</v>
      </c>
    </row>
    <row r="196" spans="6:16" x14ac:dyDescent="0.2">
      <c r="F196" s="10">
        <v>1.95</v>
      </c>
      <c r="G196" s="11">
        <f t="shared" ref="G196:G259" si="40">G195+H196*0.01</f>
        <v>8.4549522183111812</v>
      </c>
      <c r="H196" s="11">
        <f t="shared" si="32"/>
        <v>6.7917390871502779</v>
      </c>
      <c r="I196" s="11">
        <f t="shared" si="33"/>
        <v>1.3162982049620695</v>
      </c>
      <c r="J196" s="11">
        <f t="shared" si="34"/>
        <v>18.021572668284662</v>
      </c>
      <c r="K196" s="12">
        <f t="shared" si="35"/>
        <v>125.95802547517437</v>
      </c>
      <c r="L196" s="11">
        <f t="shared" si="36"/>
        <v>1.5360734814045653</v>
      </c>
      <c r="M196" s="12">
        <f t="shared" si="37"/>
        <v>855.47404496001218</v>
      </c>
      <c r="N196" s="11">
        <f t="shared" si="38"/>
        <v>10.432610304390392</v>
      </c>
      <c r="O196" s="11">
        <f t="shared" si="39"/>
        <v>804.42000000000007</v>
      </c>
      <c r="P196" s="18">
        <f t="shared" si="31"/>
        <v>0.15469745772092558</v>
      </c>
    </row>
    <row r="197" spans="6:16" x14ac:dyDescent="0.2">
      <c r="F197" s="10">
        <v>1.96</v>
      </c>
      <c r="G197" s="11">
        <f t="shared" si="40"/>
        <v>8.5230006640390226</v>
      </c>
      <c r="H197" s="11">
        <f t="shared" si="32"/>
        <v>6.8048445727840576</v>
      </c>
      <c r="I197" s="11">
        <f t="shared" si="33"/>
        <v>1.3048156893267686</v>
      </c>
      <c r="J197" s="11">
        <f t="shared" si="34"/>
        <v>18.091189397985165</v>
      </c>
      <c r="K197" s="12">
        <f t="shared" si="35"/>
        <v>125.08607592278018</v>
      </c>
      <c r="L197" s="11">
        <f t="shared" si="36"/>
        <v>1.5254399502778071</v>
      </c>
      <c r="M197" s="12">
        <f t="shared" si="37"/>
        <v>851.19130487398536</v>
      </c>
      <c r="N197" s="11">
        <f t="shared" si="38"/>
        <v>10.380381766755919</v>
      </c>
      <c r="O197" s="11">
        <f t="shared" si="39"/>
        <v>804.42000000000007</v>
      </c>
      <c r="P197" s="18">
        <f t="shared" si="31"/>
        <v>0.1536519270798184</v>
      </c>
    </row>
    <row r="198" spans="6:16" x14ac:dyDescent="0.2">
      <c r="F198" s="10">
        <v>1.97</v>
      </c>
      <c r="G198" s="11">
        <f t="shared" si="40"/>
        <v>8.5911790213872443</v>
      </c>
      <c r="H198" s="11">
        <f t="shared" si="32"/>
        <v>6.8178357348222187</v>
      </c>
      <c r="I198" s="11">
        <f t="shared" si="33"/>
        <v>1.2934333395693958</v>
      </c>
      <c r="J198" s="11">
        <f t="shared" si="34"/>
        <v>18.160331290838457</v>
      </c>
      <c r="K198" s="12">
        <f t="shared" si="35"/>
        <v>124.22186513552892</v>
      </c>
      <c r="L198" s="11">
        <f t="shared" si="36"/>
        <v>1.5149007943357184</v>
      </c>
      <c r="M198" s="12">
        <f t="shared" si="37"/>
        <v>846.92427116727538</v>
      </c>
      <c r="N198" s="11">
        <f t="shared" si="38"/>
        <v>10.328344770332626</v>
      </c>
      <c r="O198" s="11">
        <f t="shared" si="39"/>
        <v>804.42000000000007</v>
      </c>
      <c r="P198" s="18">
        <f t="shared" si="31"/>
        <v>0.15261516629739294</v>
      </c>
    </row>
    <row r="199" spans="6:16" x14ac:dyDescent="0.2">
      <c r="F199" s="10">
        <v>1.98</v>
      </c>
      <c r="G199" s="11">
        <f t="shared" si="40"/>
        <v>8.6594861570927275</v>
      </c>
      <c r="H199" s="11">
        <f t="shared" si="32"/>
        <v>6.8307135705482551</v>
      </c>
      <c r="I199" s="11">
        <f t="shared" si="33"/>
        <v>1.2821502819090285</v>
      </c>
      <c r="J199" s="11">
        <f t="shared" si="34"/>
        <v>18.229000188213139</v>
      </c>
      <c r="K199" s="12">
        <f t="shared" si="35"/>
        <v>123.36532330475347</v>
      </c>
      <c r="L199" s="11">
        <f t="shared" si="36"/>
        <v>1.5044551622530911</v>
      </c>
      <c r="M199" s="12">
        <f t="shared" si="37"/>
        <v>842.67318803285252</v>
      </c>
      <c r="N199" s="11">
        <f t="shared" si="38"/>
        <v>10.276502293083567</v>
      </c>
      <c r="O199" s="11">
        <f t="shared" si="39"/>
        <v>804.42000000000007</v>
      </c>
      <c r="P199" s="18">
        <f t="shared" si="31"/>
        <v>0.15158710824511026</v>
      </c>
    </row>
    <row r="200" spans="6:16" x14ac:dyDescent="0.2">
      <c r="F200" s="10">
        <v>1.99</v>
      </c>
      <c r="G200" s="11">
        <f t="shared" si="40"/>
        <v>8.7279209477781876</v>
      </c>
      <c r="H200" s="11">
        <f t="shared" si="32"/>
        <v>6.8434790685460207</v>
      </c>
      <c r="I200" s="11">
        <f t="shared" si="33"/>
        <v>1.2709656501870323</v>
      </c>
      <c r="J200" s="11">
        <f t="shared" si="34"/>
        <v>18.297197955381066</v>
      </c>
      <c r="K200" s="12">
        <f t="shared" si="35"/>
        <v>122.51638127071772</v>
      </c>
      <c r="L200" s="11">
        <f t="shared" si="36"/>
        <v>1.4941022106185087</v>
      </c>
      <c r="M200" s="12">
        <f t="shared" si="37"/>
        <v>838.4382907801604</v>
      </c>
      <c r="N200" s="11">
        <f t="shared" si="38"/>
        <v>10.224857204636102</v>
      </c>
      <c r="O200" s="11">
        <f t="shared" si="39"/>
        <v>804.42000000000007</v>
      </c>
      <c r="P200" s="18">
        <f t="shared" si="31"/>
        <v>0.15056768613698898</v>
      </c>
    </row>
    <row r="201" spans="6:16" x14ac:dyDescent="0.2">
      <c r="F201" s="10">
        <v>2</v>
      </c>
      <c r="G201" s="11">
        <f t="shared" si="40"/>
        <v>8.796482279865943</v>
      </c>
      <c r="H201" s="11">
        <f t="shared" si="32"/>
        <v>6.8561332087756153</v>
      </c>
      <c r="I201" s="11">
        <f t="shared" si="33"/>
        <v>1.2598785858005674</v>
      </c>
      <c r="J201" s="11">
        <f t="shared" si="34"/>
        <v>18.364926480614603</v>
      </c>
      <c r="K201" s="12">
        <f t="shared" si="35"/>
        <v>121.67497051626113</v>
      </c>
      <c r="L201" s="11">
        <f t="shared" si="36"/>
        <v>1.4838411038568431</v>
      </c>
      <c r="M201" s="12">
        <f t="shared" si="37"/>
        <v>834.21980603333179</v>
      </c>
      <c r="N201" s="11">
        <f t="shared" si="38"/>
        <v>10.173412268699169</v>
      </c>
      <c r="O201" s="11">
        <f t="shared" si="39"/>
        <v>804.42000000000007</v>
      </c>
      <c r="P201" s="18">
        <f t="shared" si="31"/>
        <v>0.14955683353270027</v>
      </c>
    </row>
    <row r="202" spans="6:16" x14ac:dyDescent="0.2">
      <c r="F202" s="10">
        <v>2.0099999999999998</v>
      </c>
      <c r="G202" s="11">
        <f t="shared" si="40"/>
        <v>8.8651690494924296</v>
      </c>
      <c r="H202" s="11">
        <f t="shared" si="32"/>
        <v>6.8686769626486148</v>
      </c>
      <c r="I202" s="11">
        <f t="shared" si="33"/>
        <v>1.2488882376366783</v>
      </c>
      <c r="J202" s="11">
        <f t="shared" si="34"/>
        <v>18.43218767430378</v>
      </c>
      <c r="K202" s="12">
        <f t="shared" si="35"/>
        <v>120.8410231605114</v>
      </c>
      <c r="L202" s="11">
        <f t="shared" si="36"/>
        <v>1.473671014152578</v>
      </c>
      <c r="M202" s="12">
        <f t="shared" si="37"/>
        <v>830.0179519254923</v>
      </c>
      <c r="N202" s="11">
        <f t="shared" si="38"/>
        <v>10.122170145432833</v>
      </c>
      <c r="O202" s="11">
        <f t="shared" si="39"/>
        <v>804.42000000000007</v>
      </c>
      <c r="P202" s="18">
        <f t="shared" si="31"/>
        <v>0.14855448434049179</v>
      </c>
    </row>
    <row r="203" spans="6:16" x14ac:dyDescent="0.2">
      <c r="F203" s="10">
        <v>2.02</v>
      </c>
      <c r="G203" s="11">
        <f t="shared" si="40"/>
        <v>8.9339801624234561</v>
      </c>
      <c r="H203" s="11">
        <f t="shared" si="32"/>
        <v>6.881111293102645</v>
      </c>
      <c r="I203" s="11">
        <f t="shared" si="33"/>
        <v>1.2379937620069557</v>
      </c>
      <c r="J203" s="11">
        <f t="shared" si="34"/>
        <v>18.498983468093073</v>
      </c>
      <c r="K203" s="12">
        <f t="shared" si="35"/>
        <v>120.01447195266344</v>
      </c>
      <c r="L203" s="11">
        <f t="shared" si="36"/>
        <v>1.4635911213739443</v>
      </c>
      <c r="M203" s="12">
        <f t="shared" si="37"/>
        <v>825.83293828922308</v>
      </c>
      <c r="N203" s="11">
        <f t="shared" si="38"/>
        <v>10.071133393771012</v>
      </c>
      <c r="O203" s="11">
        <f t="shared" si="39"/>
        <v>804.42000000000007</v>
      </c>
      <c r="P203" s="18">
        <f t="shared" si="31"/>
        <v>0.14756057281994411</v>
      </c>
    </row>
    <row r="204" spans="6:16" x14ac:dyDescent="0.2">
      <c r="F204" s="10">
        <v>2.0299999999999998</v>
      </c>
      <c r="G204" s="11">
        <f t="shared" si="40"/>
        <v>9.002914533970209</v>
      </c>
      <c r="H204" s="11">
        <f t="shared" si="32"/>
        <v>6.8934371546752971</v>
      </c>
      <c r="I204" s="11">
        <f t="shared" si="33"/>
        <v>1.2271943225827719</v>
      </c>
      <c r="J204" s="11">
        <f t="shared" si="34"/>
        <v>18.565315814037248</v>
      </c>
      <c r="K204" s="12">
        <f t="shared" si="35"/>
        <v>119.19525026582455</v>
      </c>
      <c r="L204" s="11">
        <f t="shared" si="36"/>
        <v>1.4536006129978605</v>
      </c>
      <c r="M204" s="12">
        <f t="shared" si="37"/>
        <v>821.66496684325557</v>
      </c>
      <c r="N204" s="11">
        <f t="shared" si="38"/>
        <v>10.020304473698239</v>
      </c>
      <c r="O204" s="11">
        <f t="shared" si="39"/>
        <v>804.42000000000007</v>
      </c>
      <c r="P204" s="18">
        <f t="shared" si="31"/>
        <v>0.14657503358456517</v>
      </c>
    </row>
    <row r="205" spans="6:16" x14ac:dyDescent="0.2">
      <c r="F205" s="10">
        <v>2.04</v>
      </c>
      <c r="G205" s="11">
        <f t="shared" si="40"/>
        <v>9.0719710889059826</v>
      </c>
      <c r="H205" s="11">
        <f t="shared" si="32"/>
        <v>6.9056554935774059</v>
      </c>
      <c r="I205" s="11">
        <f t="shared" si="33"/>
        <v>1.2164890903310766</v>
      </c>
      <c r="J205" s="11">
        <f t="shared" si="34"/>
        <v>18.631186683776125</v>
      </c>
      <c r="K205" s="12">
        <f t="shared" si="35"/>
        <v>118.3832920909244</v>
      </c>
      <c r="L205" s="11">
        <f t="shared" si="36"/>
        <v>1.4436986840356634</v>
      </c>
      <c r="M205" s="12">
        <f t="shared" si="37"/>
        <v>817.51423137547079</v>
      </c>
      <c r="N205" s="11">
        <f t="shared" si="38"/>
        <v>9.9696857484813499</v>
      </c>
      <c r="O205" s="11">
        <f t="shared" si="39"/>
        <v>804.42000000000007</v>
      </c>
      <c r="P205" s="18">
        <f t="shared" si="31"/>
        <v>0.1455978016042265</v>
      </c>
    </row>
    <row r="206" spans="6:16" x14ac:dyDescent="0.2">
      <c r="F206" s="10">
        <v>2.0499999999999998</v>
      </c>
      <c r="G206" s="11">
        <f t="shared" si="40"/>
        <v>9.14114876138364</v>
      </c>
      <c r="H206" s="11">
        <f t="shared" si="32"/>
        <v>6.9177672477656929</v>
      </c>
      <c r="I206" s="11">
        <f t="shared" si="33"/>
        <v>1.2058772434507552</v>
      </c>
      <c r="J206" s="11">
        <f t="shared" si="34"/>
        <v>18.696598067727734</v>
      </c>
      <c r="K206" s="12">
        <f t="shared" si="35"/>
        <v>117.57853203068966</v>
      </c>
      <c r="L206" s="11">
        <f t="shared" si="36"/>
        <v>1.43388453695963</v>
      </c>
      <c r="M206" s="12">
        <f t="shared" si="37"/>
        <v>813.38091792227431</v>
      </c>
      <c r="N206" s="11">
        <f t="shared" si="38"/>
        <v>9.919279486857004</v>
      </c>
      <c r="O206" s="11">
        <f t="shared" si="39"/>
        <v>804.42000000000007</v>
      </c>
      <c r="P206" s="18">
        <f t="shared" si="31"/>
        <v>0.14462881220744578</v>
      </c>
    </row>
    <row r="207" spans="6:16" x14ac:dyDescent="0.2">
      <c r="F207" s="10">
        <v>2.06</v>
      </c>
      <c r="G207" s="11">
        <f t="shared" si="40"/>
        <v>9.2104464948537874</v>
      </c>
      <c r="H207" s="11">
        <f t="shared" si="32"/>
        <v>6.9297733470147618</v>
      </c>
      <c r="I207" s="11">
        <f t="shared" si="33"/>
        <v>1.1953579673095436</v>
      </c>
      <c r="J207" s="11">
        <f t="shared" si="34"/>
        <v>18.761551974299522</v>
      </c>
      <c r="K207" s="12">
        <f t="shared" si="35"/>
        <v>116.7809052936821</v>
      </c>
      <c r="L207" s="11">
        <f t="shared" si="36"/>
        <v>1.4241573816302695</v>
      </c>
      <c r="M207" s="12">
        <f t="shared" si="37"/>
        <v>809.26520494441331</v>
      </c>
      <c r="N207" s="11">
        <f t="shared" si="38"/>
        <v>9.8690878651757714</v>
      </c>
      <c r="O207" s="11">
        <f t="shared" si="39"/>
        <v>804.42000000000007</v>
      </c>
      <c r="P207" s="18">
        <f t="shared" si="31"/>
        <v>0.14366800108352021</v>
      </c>
    </row>
    <row r="208" spans="6:16" x14ac:dyDescent="0.2">
      <c r="F208" s="10">
        <v>2.0699999999999998</v>
      </c>
      <c r="G208" s="11">
        <f t="shared" si="40"/>
        <v>9.2798632419836729</v>
      </c>
      <c r="H208" s="11">
        <f t="shared" si="32"/>
        <v>6.9416747129884779</v>
      </c>
      <c r="I208" s="11">
        <f t="shared" si="33"/>
        <v>1.1849304543814922</v>
      </c>
      <c r="J208" s="11">
        <f t="shared" si="34"/>
        <v>18.826050429117359</v>
      </c>
      <c r="K208" s="12">
        <f t="shared" si="35"/>
        <v>115.99034768839972</v>
      </c>
      <c r="L208" s="11">
        <f t="shared" si="36"/>
        <v>1.4145164352243869</v>
      </c>
      <c r="M208" s="12">
        <f t="shared" si="37"/>
        <v>805.16726349930593</v>
      </c>
      <c r="N208" s="11">
        <f t="shared" si="38"/>
        <v>9.8191129695037311</v>
      </c>
      <c r="O208" s="11">
        <f t="shared" si="39"/>
        <v>804.42000000000007</v>
      </c>
      <c r="P208" s="18">
        <f t="shared" si="31"/>
        <v>0.14271530428451451</v>
      </c>
    </row>
    <row r="209" spans="6:16" x14ac:dyDescent="0.2">
      <c r="F209" s="10">
        <v>2.08</v>
      </c>
      <c r="G209" s="11">
        <f t="shared" si="40"/>
        <v>9.3493979645767809</v>
      </c>
      <c r="H209" s="11">
        <f t="shared" si="32"/>
        <v>6.9534722593107201</v>
      </c>
      <c r="I209" s="11">
        <f t="shared" si="33"/>
        <v>1.1745939041849722</v>
      </c>
      <c r="J209" s="11">
        <f t="shared" si="34"/>
        <v>18.890095474271899</v>
      </c>
      <c r="K209" s="12">
        <f t="shared" si="35"/>
        <v>115.20679561743962</v>
      </c>
      <c r="L209" s="11">
        <f t="shared" si="36"/>
        <v>1.4049609221638979</v>
      </c>
      <c r="M209" s="12">
        <f t="shared" si="37"/>
        <v>801.08725740994623</v>
      </c>
      <c r="N209" s="11">
        <f t="shared" si="38"/>
        <v>9.7693567976822724</v>
      </c>
      <c r="O209" s="11">
        <f t="shared" si="39"/>
        <v>804.42000000000007</v>
      </c>
      <c r="P209" s="18">
        <f t="shared" si="31"/>
        <v>0.14177065822710763</v>
      </c>
    </row>
    <row r="210" spans="6:16" x14ac:dyDescent="0.2">
      <c r="F210" s="10">
        <v>2.09</v>
      </c>
      <c r="G210" s="11">
        <f t="shared" si="40"/>
        <v>9.4190496334931364</v>
      </c>
      <c r="H210" s="11">
        <f t="shared" si="32"/>
        <v>6.9651668916355165</v>
      </c>
      <c r="I210" s="11">
        <f t="shared" si="33"/>
        <v>1.164347523221229</v>
      </c>
      <c r="J210" s="11">
        <f t="shared" si="34"/>
        <v>18.953689167582016</v>
      </c>
      <c r="K210" s="12">
        <f t="shared" si="35"/>
        <v>114.43018607172279</v>
      </c>
      <c r="L210" s="11">
        <f t="shared" si="36"/>
        <v>1.3954900740453999</v>
      </c>
      <c r="M210" s="12">
        <f t="shared" si="37"/>
        <v>797.02534343045522</v>
      </c>
      <c r="N210" s="11">
        <f t="shared" si="38"/>
        <v>9.7198212613470147</v>
      </c>
      <c r="O210" s="11">
        <f t="shared" si="39"/>
        <v>804.42000000000007</v>
      </c>
      <c r="P210" s="18">
        <f t="shared" si="31"/>
        <v>0.1408339996943026</v>
      </c>
    </row>
    <row r="211" spans="6:16" x14ac:dyDescent="0.2">
      <c r="F211" s="10">
        <v>2.1</v>
      </c>
      <c r="G211" s="11">
        <f t="shared" si="40"/>
        <v>9.4888172285703014</v>
      </c>
      <c r="H211" s="11">
        <f t="shared" si="32"/>
        <v>6.9767595077165687</v>
      </c>
      <c r="I211" s="11">
        <f t="shared" si="33"/>
        <v>1.1541905249134654</v>
      </c>
      <c r="J211" s="11">
        <f t="shared" si="34"/>
        <v>19.016833581874945</v>
      </c>
      <c r="K211" s="12">
        <f t="shared" si="35"/>
        <v>113.66045662477912</v>
      </c>
      <c r="L211" s="11">
        <f t="shared" si="36"/>
        <v>1.3861031295704771</v>
      </c>
      <c r="M211" s="12">
        <f t="shared" si="37"/>
        <v>792.98167140833436</v>
      </c>
      <c r="N211" s="11">
        <f t="shared" si="38"/>
        <v>9.6705081879065169</v>
      </c>
      <c r="O211" s="11">
        <f t="shared" si="39"/>
        <v>804.42000000000007</v>
      </c>
      <c r="P211" s="18">
        <f t="shared" si="31"/>
        <v>0.13990526583700291</v>
      </c>
    </row>
    <row r="212" spans="6:16" x14ac:dyDescent="0.2">
      <c r="F212" s="10">
        <v>2.11</v>
      </c>
      <c r="G212" s="11">
        <f t="shared" si="40"/>
        <v>9.5586997385450623</v>
      </c>
      <c r="H212" s="11">
        <f t="shared" si="32"/>
        <v>6.9882509974761664</v>
      </c>
      <c r="I212" s="11">
        <f t="shared" si="33"/>
        <v>1.1441221295464623</v>
      </c>
      <c r="J212" s="11">
        <f t="shared" si="34"/>
        <v>19.079530804282832</v>
      </c>
      <c r="K212" s="12">
        <f t="shared" si="35"/>
        <v>112.89754542709275</v>
      </c>
      <c r="L212" s="11">
        <f t="shared" si="36"/>
        <v>1.3767993344767409</v>
      </c>
      <c r="M212" s="12">
        <f t="shared" si="37"/>
        <v>788.95638444349174</v>
      </c>
      <c r="N212" s="11">
        <f t="shared" si="38"/>
        <v>9.6214193224816071</v>
      </c>
      <c r="O212" s="11">
        <f t="shared" si="39"/>
        <v>804.42000000000007</v>
      </c>
      <c r="P212" s="18">
        <f t="shared" si="31"/>
        <v>0.13898439417545938</v>
      </c>
    </row>
    <row r="213" spans="6:16" x14ac:dyDescent="0.2">
      <c r="F213" s="10">
        <v>2.12</v>
      </c>
      <c r="G213" s="11">
        <f t="shared" si="40"/>
        <v>9.6286961609757977</v>
      </c>
      <c r="H213" s="11">
        <f t="shared" si="32"/>
        <v>6.9996422430735068</v>
      </c>
      <c r="I213" s="11">
        <f t="shared" si="33"/>
        <v>1.134141564206719</v>
      </c>
      <c r="J213" s="11">
        <f t="shared" si="34"/>
        <v>19.141782935555383</v>
      </c>
      <c r="K213" s="12">
        <f t="shared" si="35"/>
        <v>112.14139120050633</v>
      </c>
      <c r="L213" s="11">
        <f t="shared" si="36"/>
        <v>1.3675779414695894</v>
      </c>
      <c r="M213" s="12">
        <f t="shared" si="37"/>
        <v>784.94961904409581</v>
      </c>
      <c r="N213" s="11">
        <f t="shared" si="38"/>
        <v>9.5725563298060461</v>
      </c>
      <c r="O213" s="11">
        <f t="shared" si="39"/>
        <v>804.42000000000007</v>
      </c>
      <c r="P213" s="18">
        <f t="shared" si="31"/>
        <v>0.13807132260059146</v>
      </c>
    </row>
    <row r="214" spans="6:16" x14ac:dyDescent="0.2">
      <c r="F214" s="10">
        <v>2.13</v>
      </c>
      <c r="G214" s="11">
        <f t="shared" si="40"/>
        <v>9.6988055021655217</v>
      </c>
      <c r="H214" s="11">
        <f t="shared" si="32"/>
        <v>7.0109341189724121</v>
      </c>
      <c r="I214" s="11">
        <f t="shared" si="33"/>
        <v>1.1242480627231224</v>
      </c>
      <c r="J214" s="11">
        <f t="shared" si="34"/>
        <v>19.203592089388259</v>
      </c>
      <c r="K214" s="12">
        <f t="shared" si="35"/>
        <v>111.39193323268429</v>
      </c>
      <c r="L214" s="11">
        <f t="shared" si="36"/>
        <v>1.3584382101546866</v>
      </c>
      <c r="M214" s="12">
        <f t="shared" si="37"/>
        <v>780.96150527932321</v>
      </c>
      <c r="N214" s="11">
        <f t="shared" si="38"/>
        <v>9.5239207960893086</v>
      </c>
      <c r="O214" s="11">
        <f t="shared" si="39"/>
        <v>804.42000000000007</v>
      </c>
      <c r="P214" s="18">
        <f t="shared" si="31"/>
        <v>0.13716598937518637</v>
      </c>
    </row>
    <row r="215" spans="6:16" x14ac:dyDescent="0.2">
      <c r="F215" s="10">
        <v>2.14</v>
      </c>
      <c r="G215" s="11">
        <f t="shared" si="40"/>
        <v>9.7690267770856067</v>
      </c>
      <c r="H215" s="11">
        <f t="shared" si="32"/>
        <v>7.0221274920084618</v>
      </c>
      <c r="I215" s="11">
        <f t="shared" si="33"/>
        <v>1.1144408656081288</v>
      </c>
      <c r="J215" s="11">
        <f t="shared" si="34"/>
        <v>19.264960391766934</v>
      </c>
      <c r="K215" s="12">
        <f t="shared" si="35"/>
        <v>110.6491113716335</v>
      </c>
      <c r="L215" s="11">
        <f t="shared" si="36"/>
        <v>1.3493794069711402</v>
      </c>
      <c r="M215" s="12">
        <f t="shared" si="37"/>
        <v>776.99216692905372</v>
      </c>
      <c r="N215" s="11">
        <f t="shared" si="38"/>
        <v>9.4755142308421192</v>
      </c>
      <c r="O215" s="11">
        <f t="shared" si="39"/>
        <v>804.42000000000007</v>
      </c>
      <c r="P215" s="18">
        <f t="shared" si="31"/>
        <v>0.13626833313497957</v>
      </c>
    </row>
    <row r="216" spans="6:16" x14ac:dyDescent="0.2">
      <c r="F216" s="10">
        <v>2.15</v>
      </c>
      <c r="G216" s="11">
        <f t="shared" si="40"/>
        <v>9.8393590093001624</v>
      </c>
      <c r="H216" s="11">
        <f t="shared" si="32"/>
        <v>7.0332232214555326</v>
      </c>
      <c r="I216" s="11">
        <f t="shared" si="33"/>
        <v>1.1047192199994638</v>
      </c>
      <c r="J216" s="11">
        <f t="shared" si="34"/>
        <v>19.325889980325734</v>
      </c>
      <c r="K216" s="12">
        <f t="shared" si="35"/>
        <v>109.91286602028177</v>
      </c>
      <c r="L216" s="11">
        <f t="shared" si="36"/>
        <v>1.3404008051253875</v>
      </c>
      <c r="M216" s="12">
        <f t="shared" si="37"/>
        <v>773.04172163057649</v>
      </c>
      <c r="N216" s="11">
        <f t="shared" si="38"/>
        <v>9.4273380686655681</v>
      </c>
      <c r="O216" s="11">
        <f t="shared" si="39"/>
        <v>804.42000000000007</v>
      </c>
      <c r="P216" s="18">
        <f t="shared" si="31"/>
        <v>0.13537829288962072</v>
      </c>
    </row>
    <row r="217" spans="6:16" x14ac:dyDescent="0.2">
      <c r="F217" s="10">
        <v>2.16</v>
      </c>
      <c r="G217" s="11">
        <f t="shared" si="40"/>
        <v>9.9098012308910803</v>
      </c>
      <c r="H217" s="11">
        <f t="shared" si="32"/>
        <v>7.044222159091766</v>
      </c>
      <c r="I217" s="11">
        <f t="shared" si="33"/>
        <v>1.0950823796023239</v>
      </c>
      <c r="J217" s="11">
        <f t="shared" si="34"/>
        <v>19.386383003721701</v>
      </c>
      <c r="K217" s="12">
        <f t="shared" si="35"/>
        <v>109.18313813111226</v>
      </c>
      <c r="L217" s="11">
        <f t="shared" si="36"/>
        <v>1.3315016845257592</v>
      </c>
      <c r="M217" s="12">
        <f t="shared" si="37"/>
        <v>769.11028102235809</v>
      </c>
      <c r="N217" s="11">
        <f t="shared" si="38"/>
        <v>9.3793936710043671</v>
      </c>
      <c r="O217" s="11">
        <f t="shared" si="39"/>
        <v>804.42000000000007</v>
      </c>
      <c r="P217" s="18">
        <f t="shared" si="31"/>
        <v>0.13449580802352729</v>
      </c>
    </row>
    <row r="218" spans="6:16" x14ac:dyDescent="0.2">
      <c r="F218" s="10">
        <v>2.17</v>
      </c>
      <c r="G218" s="11">
        <f t="shared" si="40"/>
        <v>9.9803524823837293</v>
      </c>
      <c r="H218" s="11">
        <f t="shared" si="32"/>
        <v>7.0551251492649518</v>
      </c>
      <c r="I218" s="11">
        <f t="shared" si="33"/>
        <v>1.0855296046320897</v>
      </c>
      <c r="J218" s="11">
        <f t="shared" si="34"/>
        <v>19.446441621023077</v>
      </c>
      <c r="K218" s="12">
        <f t="shared" si="35"/>
        <v>108.45986920085443</v>
      </c>
      <c r="L218" s="11">
        <f t="shared" si="36"/>
        <v>1.3226813317177368</v>
      </c>
      <c r="M218" s="12">
        <f t="shared" si="37"/>
        <v>765.19795088493527</v>
      </c>
      <c r="N218" s="11">
        <f t="shared" si="38"/>
        <v>9.3316823278650638</v>
      </c>
      <c r="O218" s="11">
        <f t="shared" si="39"/>
        <v>804.42000000000007</v>
      </c>
      <c r="P218" s="18">
        <f t="shared" si="31"/>
        <v>0.13362081829663042</v>
      </c>
    </row>
    <row r="219" spans="6:16" x14ac:dyDescent="0.2">
      <c r="F219" s="10">
        <v>2.1800000000000002</v>
      </c>
      <c r="G219" s="11">
        <f t="shared" si="40"/>
        <v>10.051011812673302</v>
      </c>
      <c r="H219" s="11">
        <f t="shared" si="32"/>
        <v>7.0659330289573496</v>
      </c>
      <c r="I219" s="11">
        <f t="shared" si="33"/>
        <v>1.0760601617575327</v>
      </c>
      <c r="J219" s="11">
        <f t="shared" si="34"/>
        <v>19.50606800111203</v>
      </c>
      <c r="K219" s="12">
        <f t="shared" si="35"/>
        <v>107.74300126522971</v>
      </c>
      <c r="L219" s="11">
        <f t="shared" si="36"/>
        <v>1.3139390398198745</v>
      </c>
      <c r="M219" s="12">
        <f t="shared" si="37"/>
        <v>761.30483127898015</v>
      </c>
      <c r="N219" s="11">
        <f t="shared" si="38"/>
        <v>9.2842052594997568</v>
      </c>
      <c r="O219" s="11">
        <f t="shared" si="39"/>
        <v>804.42000000000007</v>
      </c>
      <c r="P219" s="18">
        <f t="shared" si="31"/>
        <v>0.13275326384501568</v>
      </c>
    </row>
    <row r="220" spans="6:16" x14ac:dyDescent="0.2">
      <c r="F220" s="10">
        <v>2.19</v>
      </c>
      <c r="G220" s="11">
        <f t="shared" si="40"/>
        <v>10.121778278951801</v>
      </c>
      <c r="H220" s="11">
        <f t="shared" si="32"/>
        <v>7.0766466278499367</v>
      </c>
      <c r="I220" s="11">
        <f t="shared" si="33"/>
        <v>1.0666733240445232</v>
      </c>
      <c r="J220" s="11">
        <f t="shared" si="34"/>
        <v>19.565264322101417</v>
      </c>
      <c r="K220" s="12">
        <f t="shared" si="35"/>
        <v>107.03247689375232</v>
      </c>
      <c r="L220" s="11">
        <f t="shared" si="36"/>
        <v>1.305274108460394</v>
      </c>
      <c r="M220" s="12">
        <f t="shared" si="37"/>
        <v>757.43101668059865</v>
      </c>
      <c r="N220" s="11">
        <f t="shared" si="38"/>
        <v>9.2369636180560803</v>
      </c>
      <c r="O220" s="11">
        <f t="shared" si="39"/>
        <v>804.42000000000007</v>
      </c>
      <c r="P220" s="18">
        <f t="shared" si="31"/>
        <v>0.13189308518146187</v>
      </c>
    </row>
    <row r="221" spans="6:16" x14ac:dyDescent="0.2">
      <c r="F221" s="10">
        <v>2.2000000000000002</v>
      </c>
      <c r="G221" s="11">
        <f t="shared" si="40"/>
        <v>10.192650946635663</v>
      </c>
      <c r="H221" s="11">
        <f t="shared" si="32"/>
        <v>7.0872667683861037</v>
      </c>
      <c r="I221" s="11">
        <f t="shared" si="33"/>
        <v>1.057368370900222</v>
      </c>
      <c r="J221" s="11">
        <f t="shared" si="34"/>
        <v>19.624032770765268</v>
      </c>
      <c r="K221" s="12">
        <f t="shared" si="35"/>
        <v>106.32823918458347</v>
      </c>
      <c r="L221" s="11">
        <f t="shared" si="36"/>
        <v>1.2966858437144326</v>
      </c>
      <c r="M221" s="12">
        <f t="shared" si="37"/>
        <v>753.5765961139075</v>
      </c>
      <c r="N221" s="11">
        <f t="shared" si="38"/>
        <v>9.1899584891939945</v>
      </c>
      <c r="O221" s="11">
        <f t="shared" si="39"/>
        <v>804.42000000000007</v>
      </c>
      <c r="P221" s="18">
        <f t="shared" si="31"/>
        <v>0.13104022319588082</v>
      </c>
    </row>
    <row r="222" spans="6:16" x14ac:dyDescent="0.2">
      <c r="F222" s="10">
        <v>2.21</v>
      </c>
      <c r="G222" s="11">
        <f t="shared" si="40"/>
        <v>10.26362888929401</v>
      </c>
      <c r="H222" s="11">
        <f t="shared" si="32"/>
        <v>7.0977942658347883</v>
      </c>
      <c r="I222" s="11">
        <f t="shared" si="33"/>
        <v>1.048144588017768</v>
      </c>
      <c r="J222" s="11">
        <f t="shared" si="34"/>
        <v>19.68237554198274</v>
      </c>
      <c r="K222" s="12">
        <f t="shared" si="35"/>
        <v>105.63023175943971</v>
      </c>
      <c r="L222" s="11">
        <f t="shared" si="36"/>
        <v>1.2881735580419478</v>
      </c>
      <c r="M222" s="12">
        <f t="shared" si="37"/>
        <v>749.74165328095091</v>
      </c>
      <c r="N222" s="11">
        <f t="shared" si="38"/>
        <v>9.143190893670134</v>
      </c>
      <c r="O222" s="11">
        <f t="shared" si="39"/>
        <v>804.42000000000007</v>
      </c>
      <c r="P222" s="18">
        <f t="shared" si="31"/>
        <v>0.13019461915566238</v>
      </c>
    </row>
    <row r="223" spans="6:16" x14ac:dyDescent="0.2">
      <c r="F223" s="10">
        <v>2.2200000000000002</v>
      </c>
      <c r="G223" s="11">
        <f t="shared" si="40"/>
        <v>10.33471118857754</v>
      </c>
      <c r="H223" s="11">
        <f t="shared" si="32"/>
        <v>7.1082299283530599</v>
      </c>
      <c r="I223" s="11">
        <f t="shared" si="33"/>
        <v>1.039001267321439</v>
      </c>
      <c r="J223" s="11">
        <f t="shared" si="34"/>
        <v>19.740294838195247</v>
      </c>
      <c r="K223" s="12">
        <f t="shared" si="35"/>
        <v>104.93839875855326</v>
      </c>
      <c r="L223" s="11">
        <f t="shared" si="36"/>
        <v>1.2797365702262593</v>
      </c>
      <c r="M223" s="12">
        <f t="shared" si="37"/>
        <v>745.92626668899584</v>
      </c>
      <c r="N223" s="11">
        <f t="shared" si="38"/>
        <v>9.0966617888901933</v>
      </c>
      <c r="O223" s="11">
        <f t="shared" si="39"/>
        <v>804.42000000000007</v>
      </c>
      <c r="P223" s="18">
        <f t="shared" si="31"/>
        <v>0.12935621470592537</v>
      </c>
    </row>
    <row r="224" spans="6:16" x14ac:dyDescent="0.2">
      <c r="F224" s="10">
        <v>2.23</v>
      </c>
      <c r="G224" s="11">
        <f t="shared" si="40"/>
        <v>10.405896934148021</v>
      </c>
      <c r="H224" s="11">
        <f t="shared" si="32"/>
        <v>7.1185745570481611</v>
      </c>
      <c r="I224" s="11">
        <f t="shared" si="33"/>
        <v>1.0299377069122997</v>
      </c>
      <c r="J224" s="11">
        <f t="shared" si="34"/>
        <v>19.797792868876559</v>
      </c>
      <c r="K224" s="12">
        <f t="shared" si="35"/>
        <v>104.25268483568513</v>
      </c>
      <c r="L224" s="11">
        <f t="shared" si="36"/>
        <v>1.2713742053132333</v>
      </c>
      <c r="M224" s="12">
        <f t="shared" si="37"/>
        <v>742.13050977526882</v>
      </c>
      <c r="N224" s="11">
        <f t="shared" si="38"/>
        <v>9.0503720704301074</v>
      </c>
      <c r="O224" s="11">
        <f t="shared" si="39"/>
        <v>804.42000000000007</v>
      </c>
      <c r="P224" s="18">
        <f t="shared" si="31"/>
        <v>0.12852495186967999</v>
      </c>
    </row>
    <row r="225" spans="6:16" x14ac:dyDescent="0.2">
      <c r="F225" s="10">
        <v>2.2400000000000002</v>
      </c>
      <c r="G225" s="11">
        <f t="shared" si="40"/>
        <v>10.477185223608412</v>
      </c>
      <c r="H225" s="11">
        <f t="shared" si="32"/>
        <v>7.1288289460390022</v>
      </c>
      <c r="I225" s="11">
        <f t="shared" si="33"/>
        <v>1.0209532110143151</v>
      </c>
      <c r="J225" s="11">
        <f t="shared" si="34"/>
        <v>19.854871850015552</v>
      </c>
      <c r="K225" s="12">
        <f t="shared" si="35"/>
        <v>103.57303515318939</v>
      </c>
      <c r="L225" s="11">
        <f t="shared" si="36"/>
        <v>1.2630857945510903</v>
      </c>
      <c r="M225" s="12">
        <f t="shared" si="37"/>
        <v>738.35445102917163</v>
      </c>
      <c r="N225" s="11">
        <f t="shared" si="38"/>
        <v>9.0043225735264851</v>
      </c>
      <c r="O225" s="11">
        <f t="shared" si="39"/>
        <v>804.42000000000007</v>
      </c>
      <c r="P225" s="18">
        <f t="shared" si="31"/>
        <v>0.1277007730479022</v>
      </c>
    </row>
    <row r="226" spans="6:16" x14ac:dyDescent="0.2">
      <c r="F226" s="10">
        <v>2.25</v>
      </c>
      <c r="G226" s="11">
        <f t="shared" si="40"/>
        <v>10.548575162433583</v>
      </c>
      <c r="H226" s="11">
        <f t="shared" si="32"/>
        <v>7.1389938825171271</v>
      </c>
      <c r="I226" s="11">
        <f t="shared" si="33"/>
        <v>1.0120470899209417</v>
      </c>
      <c r="J226" s="11">
        <f t="shared" si="34"/>
        <v>19.911534003611408</v>
      </c>
      <c r="K226" s="12">
        <f t="shared" si="35"/>
        <v>102.89939537712863</v>
      </c>
      <c r="L226" s="11">
        <f t="shared" si="36"/>
        <v>1.254870675330837</v>
      </c>
      <c r="M226" s="12">
        <f t="shared" si="37"/>
        <v>734.59815411203238</v>
      </c>
      <c r="N226" s="11">
        <f t="shared" si="38"/>
        <v>8.9585140745369802</v>
      </c>
      <c r="O226" s="11">
        <f t="shared" si="39"/>
        <v>804.42000000000007</v>
      </c>
      <c r="P226" s="18">
        <f t="shared" si="31"/>
        <v>0.1268836210195245</v>
      </c>
    </row>
    <row r="227" spans="6:16" x14ac:dyDescent="0.2">
      <c r="F227" s="10">
        <v>2.2599999999999998</v>
      </c>
      <c r="G227" s="11">
        <f t="shared" si="40"/>
        <v>10.620065863901655</v>
      </c>
      <c r="H227" s="11">
        <f t="shared" si="32"/>
        <v>7.1490701468071398</v>
      </c>
      <c r="I227" s="11">
        <f t="shared" si="33"/>
        <v>1.0032186599421797</v>
      </c>
      <c r="J227" s="11">
        <f t="shared" si="34"/>
        <v>19.967781557180995</v>
      </c>
      <c r="K227" s="12">
        <f t="shared" si="35"/>
        <v>102.23171167243974</v>
      </c>
      <c r="L227" s="11">
        <f t="shared" si="36"/>
        <v>1.246728191127314</v>
      </c>
      <c r="M227" s="12">
        <f t="shared" si="37"/>
        <v>730.86167797443397</v>
      </c>
      <c r="N227" s="11">
        <f t="shared" si="38"/>
        <v>8.9129472923711468</v>
      </c>
      <c r="O227" s="11">
        <f t="shared" si="39"/>
        <v>804.42000000000007</v>
      </c>
      <c r="P227" s="18">
        <f t="shared" si="31"/>
        <v>0.12607343894134479</v>
      </c>
    </row>
    <row r="228" spans="6:16" x14ac:dyDescent="0.2">
      <c r="F228" s="10">
        <v>2.27</v>
      </c>
      <c r="G228" s="11">
        <f t="shared" si="40"/>
        <v>10.69165644902592</v>
      </c>
      <c r="H228" s="11">
        <f t="shared" si="32"/>
        <v>7.1590585124266095</v>
      </c>
      <c r="I228" s="11">
        <f t="shared" si="33"/>
        <v>0.99446724335208891</v>
      </c>
      <c r="J228" s="11">
        <f t="shared" si="34"/>
        <v>20.023616743278208</v>
      </c>
      <c r="K228" s="12">
        <f t="shared" si="35"/>
        <v>101.56993069814951</v>
      </c>
      <c r="L228" s="11">
        <f t="shared" si="36"/>
        <v>1.2386576914408476</v>
      </c>
      <c r="M228" s="12">
        <f t="shared" si="37"/>
        <v>727.14507697116801</v>
      </c>
      <c r="N228" s="11">
        <f t="shared" si="38"/>
        <v>8.8676228898922922</v>
      </c>
      <c r="O228" s="11">
        <f t="shared" si="39"/>
        <v>804.42000000000007</v>
      </c>
      <c r="P228" s="18">
        <f t="shared" si="31"/>
        <v>0.12527017034785637</v>
      </c>
    </row>
    <row r="229" spans="6:16" x14ac:dyDescent="0.2">
      <c r="F229" s="10">
        <v>2.2799999999999998</v>
      </c>
      <c r="G229" s="11">
        <f t="shared" si="40"/>
        <v>10.763346046487374</v>
      </c>
      <c r="H229" s="11">
        <f t="shared" si="32"/>
        <v>7.1689597461454468</v>
      </c>
      <c r="I229" s="11">
        <f t="shared" si="33"/>
        <v>0.98579216833676309</v>
      </c>
      <c r="J229" s="11">
        <f t="shared" si="34"/>
        <v>20.079041799024946</v>
      </c>
      <c r="K229" s="12">
        <f t="shared" si="35"/>
        <v>100.91399960263952</v>
      </c>
      <c r="L229" s="11">
        <f t="shared" si="36"/>
        <v>1.2306585317395065</v>
      </c>
      <c r="M229" s="12">
        <f t="shared" si="37"/>
        <v>723.44840097386032</v>
      </c>
      <c r="N229" s="11">
        <f t="shared" si="38"/>
        <v>8.822541475290981</v>
      </c>
      <c r="O229" s="11">
        <f t="shared" si="39"/>
        <v>804.42000000000007</v>
      </c>
      <c r="P229" s="18">
        <f t="shared" si="31"/>
        <v>0.12447375915100183</v>
      </c>
    </row>
    <row r="230" spans="6:16" x14ac:dyDescent="0.2">
      <c r="F230" s="10">
        <v>2.29</v>
      </c>
      <c r="G230" s="11">
        <f t="shared" si="40"/>
        <v>10.835133792567822</v>
      </c>
      <c r="H230" s="11">
        <f t="shared" si="32"/>
        <v>7.1787746080447699</v>
      </c>
      <c r="I230" s="11">
        <f t="shared" si="33"/>
        <v>0.97719276894275564</v>
      </c>
      <c r="J230" s="11">
        <f t="shared" si="34"/>
        <v>20.134058965653686</v>
      </c>
      <c r="K230" s="12">
        <f t="shared" si="35"/>
        <v>100.26386601895965</v>
      </c>
      <c r="L230" s="11">
        <f t="shared" si="36"/>
        <v>1.2227300734019468</v>
      </c>
      <c r="M230" s="12">
        <f t="shared" si="37"/>
        <v>719.7716954813103</v>
      </c>
      <c r="N230" s="11">
        <f t="shared" si="38"/>
        <v>8.7777036034306128</v>
      </c>
      <c r="O230" s="11">
        <f t="shared" si="39"/>
        <v>804.42000000000007</v>
      </c>
      <c r="P230" s="18">
        <f t="shared" si="31"/>
        <v>0.12368414963985257</v>
      </c>
    </row>
    <row r="231" spans="6:16" x14ac:dyDescent="0.2">
      <c r="F231" s="10">
        <v>2.2999999999999998</v>
      </c>
      <c r="G231" s="11">
        <f t="shared" si="40"/>
        <v>10.907018831083574</v>
      </c>
      <c r="H231" s="11">
        <f t="shared" si="32"/>
        <v>7.1885038515752528</v>
      </c>
      <c r="I231" s="11">
        <f t="shared" si="33"/>
        <v>0.9686683850259582</v>
      </c>
      <c r="J231" s="11">
        <f t="shared" si="34"/>
        <v>20.188670488061184</v>
      </c>
      <c r="K231" s="12">
        <f t="shared" si="35"/>
        <v>99.619478060189749</v>
      </c>
      <c r="L231" s="11">
        <f t="shared" si="36"/>
        <v>1.2148716836608506</v>
      </c>
      <c r="M231" s="12">
        <f t="shared" si="37"/>
        <v>716.11500172759042</v>
      </c>
      <c r="N231" s="11">
        <f t="shared" si="38"/>
        <v>8.7331097771657369</v>
      </c>
      <c r="O231" s="11">
        <f t="shared" si="39"/>
        <v>804.42000000000007</v>
      </c>
      <c r="P231" s="18">
        <f t="shared" si="31"/>
        <v>0.12290128648021742</v>
      </c>
    </row>
    <row r="232" spans="6:16" x14ac:dyDescent="0.2">
      <c r="F232" s="10">
        <v>2.31</v>
      </c>
      <c r="G232" s="11">
        <f t="shared" si="40"/>
        <v>10.979000313319723</v>
      </c>
      <c r="H232" s="11">
        <f t="shared" si="32"/>
        <v>7.1981482236149619</v>
      </c>
      <c r="I232" s="11">
        <f t="shared" si="33"/>
        <v>0.96021836220092305</v>
      </c>
      <c r="J232" s="11">
        <f t="shared" si="34"/>
        <v>20.242878614373268</v>
      </c>
      <c r="K232" s="12">
        <f t="shared" si="35"/>
        <v>98.980784314848961</v>
      </c>
      <c r="L232" s="11">
        <f t="shared" si="36"/>
        <v>1.2070827355469385</v>
      </c>
      <c r="M232" s="12">
        <f t="shared" si="37"/>
        <v>712.4783567879457</v>
      </c>
      <c r="N232" s="11">
        <f t="shared" si="38"/>
        <v>8.6887604486334844</v>
      </c>
      <c r="O232" s="11">
        <f t="shared" si="39"/>
        <v>804.42000000000007</v>
      </c>
      <c r="P232" s="18">
        <f t="shared" si="31"/>
        <v>0.12212511471418187</v>
      </c>
    </row>
    <row r="233" spans="6:16" x14ac:dyDescent="0.2">
      <c r="F233" s="10">
        <v>2.3199999999999998</v>
      </c>
      <c r="G233" s="11">
        <f t="shared" si="40"/>
        <v>11.05107739796499</v>
      </c>
      <c r="H233" s="11">
        <f t="shared" si="32"/>
        <v>7.2077084645266911</v>
      </c>
      <c r="I233" s="11">
        <f t="shared" si="33"/>
        <v>0.95184205179062942</v>
      </c>
      <c r="J233" s="11">
        <f t="shared" si="34"/>
        <v>20.296685595520383</v>
      </c>
      <c r="K233" s="12">
        <f t="shared" si="35"/>
        <v>98.347733842352</v>
      </c>
      <c r="L233" s="11">
        <f t="shared" si="36"/>
        <v>1.1993626078335611</v>
      </c>
      <c r="M233" s="12">
        <f t="shared" si="37"/>
        <v>708.86179368253863</v>
      </c>
      <c r="N233" s="11">
        <f t="shared" si="38"/>
        <v>8.6446560205187648</v>
      </c>
      <c r="O233" s="11">
        <f t="shared" si="39"/>
        <v>804.42000000000007</v>
      </c>
      <c r="P233" s="18">
        <f t="shared" si="31"/>
        <v>0.12135557975958078</v>
      </c>
    </row>
    <row r="234" spans="6:16" x14ac:dyDescent="0.2">
      <c r="F234" s="10">
        <v>2.33</v>
      </c>
      <c r="G234" s="11">
        <f t="shared" si="40"/>
        <v>11.123249251047138</v>
      </c>
      <c r="H234" s="11">
        <f t="shared" si="32"/>
        <v>7.2171853082148054</v>
      </c>
      <c r="I234" s="11">
        <f t="shared" si="33"/>
        <v>0.94353881077668433</v>
      </c>
      <c r="J234" s="11">
        <f t="shared" si="34"/>
        <v>20.350093684823815</v>
      </c>
      <c r="K234" s="12">
        <f t="shared" si="35"/>
        <v>97.72027616851193</v>
      </c>
      <c r="L234" s="11">
        <f t="shared" si="36"/>
        <v>1.1917106849818528</v>
      </c>
      <c r="M234" s="12">
        <f t="shared" si="37"/>
        <v>705.26534147807763</v>
      </c>
      <c r="N234" s="11">
        <f t="shared" si="38"/>
        <v>8.6007968472936298</v>
      </c>
      <c r="O234" s="11">
        <f t="shared" si="39"/>
        <v>804.42000000000007</v>
      </c>
      <c r="P234" s="18">
        <f t="shared" si="31"/>
        <v>0.12059262740940636</v>
      </c>
    </row>
    <row r="235" spans="6:16" x14ac:dyDescent="0.2">
      <c r="F235" s="10">
        <v>2.34</v>
      </c>
      <c r="G235" s="11">
        <f t="shared" si="40"/>
        <v>11.195515045868953</v>
      </c>
      <c r="H235" s="11">
        <f t="shared" si="32"/>
        <v>7.2265794821815641</v>
      </c>
      <c r="I235" s="11">
        <f t="shared" si="33"/>
        <v>0.93530800174996531</v>
      </c>
      <c r="J235" s="11">
        <f t="shared" si="34"/>
        <v>20.403105137592124</v>
      </c>
      <c r="K235" s="12">
        <f t="shared" si="35"/>
        <v>97.098361281089282</v>
      </c>
      <c r="L235" s="11">
        <f t="shared" si="36"/>
        <v>1.1841263570864546</v>
      </c>
      <c r="M235" s="12">
        <f t="shared" si="37"/>
        <v>701.68902538737257</v>
      </c>
      <c r="N235" s="11">
        <f t="shared" si="38"/>
        <v>8.5571832364313725</v>
      </c>
      <c r="O235" s="11">
        <f t="shared" si="39"/>
        <v>804.42000000000007</v>
      </c>
      <c r="P235" s="18">
        <f t="shared" si="31"/>
        <v>0.11983620383115466</v>
      </c>
    </row>
    <row r="236" spans="6:16" x14ac:dyDescent="0.2">
      <c r="F236" s="10">
        <v>2.35</v>
      </c>
      <c r="G236" s="11">
        <f t="shared" si="40"/>
        <v>11.267873962944783</v>
      </c>
      <c r="H236" s="11">
        <f t="shared" si="32"/>
        <v>7.2358917075829865</v>
      </c>
      <c r="I236" s="11">
        <f t="shared" si="33"/>
        <v>0.92714899286168295</v>
      </c>
      <c r="J236" s="11">
        <f t="shared" si="34"/>
        <v>20.455722210727956</v>
      </c>
      <c r="K236" s="12">
        <f t="shared" si="35"/>
        <v>96.481939625385962</v>
      </c>
      <c r="L236" s="11">
        <f t="shared" si="36"/>
        <v>1.17660901982178</v>
      </c>
      <c r="M236" s="12">
        <f t="shared" si="37"/>
        <v>698.13286686685262</v>
      </c>
      <c r="N236" s="11">
        <f t="shared" si="38"/>
        <v>8.5138154495957643</v>
      </c>
      <c r="O236" s="11">
        <f t="shared" si="39"/>
        <v>804.42000000000007</v>
      </c>
      <c r="P236" s="18">
        <f t="shared" si="31"/>
        <v>0.11908625556611074</v>
      </c>
    </row>
    <row r="237" spans="6:16" x14ac:dyDescent="0.2">
      <c r="F237" s="10">
        <v>2.36</v>
      </c>
      <c r="G237" s="11">
        <f t="shared" si="40"/>
        <v>11.340325189937625</v>
      </c>
      <c r="H237" s="11">
        <f t="shared" si="32"/>
        <v>7.2451226992841962</v>
      </c>
      <c r="I237" s="11">
        <f t="shared" si="33"/>
        <v>0.91906115777488007</v>
      </c>
      <c r="J237" s="11">
        <f t="shared" si="34"/>
        <v>20.507947162344596</v>
      </c>
      <c r="K237" s="12">
        <f t="shared" si="35"/>
        <v>95.870962099884764</v>
      </c>
      <c r="L237" s="11">
        <f t="shared" si="36"/>
        <v>1.1691580743888386</v>
      </c>
      <c r="M237" s="12">
        <f t="shared" si="37"/>
        <v>694.59688371208995</v>
      </c>
      <c r="N237" s="11">
        <f t="shared" si="38"/>
        <v>8.4706937038059742</v>
      </c>
      <c r="O237" s="11">
        <f t="shared" si="39"/>
        <v>804.42000000000007</v>
      </c>
      <c r="P237" s="18">
        <f t="shared" si="31"/>
        <v>0.11834272952857697</v>
      </c>
    </row>
    <row r="238" spans="6:16" x14ac:dyDescent="0.2">
      <c r="F238" s="10">
        <v>2.37</v>
      </c>
      <c r="G238" s="11">
        <f t="shared" si="40"/>
        <v>11.412867921596767</v>
      </c>
      <c r="H238" s="11">
        <f t="shared" si="32"/>
        <v>7.2542731659143103</v>
      </c>
      <c r="I238" s="11">
        <f t="shared" si="33"/>
        <v>0.91104387561634992</v>
      </c>
      <c r="J238" s="11">
        <f t="shared" si="34"/>
        <v>20.559782251392466</v>
      </c>
      <c r="K238" s="12">
        <f t="shared" si="35"/>
        <v>95.26538005193315</v>
      </c>
      <c r="L238" s="11">
        <f t="shared" si="36"/>
        <v>1.1617729274625994</v>
      </c>
      <c r="M238" s="12">
        <f t="shared" si="37"/>
        <v>691.08109015136711</v>
      </c>
      <c r="N238" s="11">
        <f t="shared" si="38"/>
        <v>8.4278181725776466</v>
      </c>
      <c r="O238" s="11">
        <f t="shared" si="39"/>
        <v>804.42000000000007</v>
      </c>
      <c r="P238" s="18">
        <f t="shared" si="31"/>
        <v>0.11760557300504504</v>
      </c>
    </row>
    <row r="239" spans="6:16" x14ac:dyDescent="0.2">
      <c r="F239" s="10">
        <v>2.38</v>
      </c>
      <c r="G239" s="11">
        <f t="shared" si="40"/>
        <v>11.485501359695975</v>
      </c>
      <c r="H239" s="11">
        <f t="shared" si="32"/>
        <v>7.2633438099208307</v>
      </c>
      <c r="I239" s="11">
        <f t="shared" si="33"/>
        <v>0.90309653092897246</v>
      </c>
      <c r="J239" s="11">
        <f t="shared" si="34"/>
        <v>20.611229737295069</v>
      </c>
      <c r="K239" s="12">
        <f t="shared" si="35"/>
        <v>94.665145273470813</v>
      </c>
      <c r="L239" s="11">
        <f t="shared" si="36"/>
        <v>1.154452991139888</v>
      </c>
      <c r="M239" s="12">
        <f t="shared" si="37"/>
        <v>687.58549693732039</v>
      </c>
      <c r="N239" s="11">
        <f t="shared" si="38"/>
        <v>8.3851889870404932</v>
      </c>
      <c r="O239" s="11">
        <f t="shared" si="39"/>
        <v>804.42000000000007</v>
      </c>
      <c r="P239" s="18">
        <f t="shared" si="31"/>
        <v>0.1168747336533138</v>
      </c>
    </row>
    <row r="240" spans="6:16" x14ac:dyDescent="0.2">
      <c r="F240" s="10">
        <v>2.39</v>
      </c>
      <c r="G240" s="11">
        <f t="shared" si="40"/>
        <v>11.558224712972212</v>
      </c>
      <c r="H240" s="11">
        <f t="shared" si="32"/>
        <v>7.2723353276235754</v>
      </c>
      <c r="I240" s="11">
        <f t="shared" si="33"/>
        <v>0.89521851362446914</v>
      </c>
      <c r="J240" s="11">
        <f t="shared" si="34"/>
        <v>20.66229187959437</v>
      </c>
      <c r="K240" s="12">
        <f t="shared" si="35"/>
        <v>94.070209996800827</v>
      </c>
      <c r="L240" s="11">
        <f t="shared" si="36"/>
        <v>1.147197682887815</v>
      </c>
      <c r="M240" s="12">
        <f t="shared" si="37"/>
        <v>684.11011143670305</v>
      </c>
      <c r="N240" s="11">
        <f t="shared" si="38"/>
        <v>8.3428062370329652</v>
      </c>
      <c r="O240" s="11">
        <f t="shared" si="39"/>
        <v>804.42000000000007</v>
      </c>
      <c r="P240" s="18">
        <f t="shared" si="31"/>
        <v>0.11615015950155526</v>
      </c>
    </row>
    <row r="241" spans="6:16" x14ac:dyDescent="0.2">
      <c r="F241" s="10">
        <v>2.4</v>
      </c>
      <c r="G241" s="11">
        <f t="shared" si="40"/>
        <v>11.631037197064893</v>
      </c>
      <c r="H241" s="11">
        <f t="shared" si="32"/>
        <v>7.2812484092681222</v>
      </c>
      <c r="I241" s="11">
        <f t="shared" si="33"/>
        <v>0.88740921893656866</v>
      </c>
      <c r="J241" s="11">
        <f t="shared" si="34"/>
        <v>20.712970937605306</v>
      </c>
      <c r="K241" s="12">
        <f t="shared" si="35"/>
        <v>93.480526890403937</v>
      </c>
      <c r="L241" s="11">
        <f t="shared" si="36"/>
        <v>1.1400064254927309</v>
      </c>
      <c r="M241" s="12">
        <f t="shared" si="37"/>
        <v>680.65493771829961</v>
      </c>
      <c r="N241" s="11">
        <f t="shared" si="38"/>
        <v>8.3006699721743846</v>
      </c>
      <c r="O241" s="11">
        <f t="shared" si="39"/>
        <v>804.42000000000007</v>
      </c>
      <c r="P241" s="18">
        <f t="shared" si="31"/>
        <v>0.11543179894733079</v>
      </c>
    </row>
    <row r="242" spans="6:16" x14ac:dyDescent="0.2">
      <c r="F242" s="10">
        <v>2.41</v>
      </c>
      <c r="G242" s="11">
        <f t="shared" si="40"/>
        <v>11.703938034455682</v>
      </c>
      <c r="H242" s="11">
        <f t="shared" si="32"/>
        <v>7.2900837390788116</v>
      </c>
      <c r="I242" s="11">
        <f t="shared" si="33"/>
        <v>0.87966804737457949</v>
      </c>
      <c r="J242" s="11">
        <f t="shared" si="34"/>
        <v>20.763269170079386</v>
      </c>
      <c r="K242" s="12">
        <f t="shared" si="35"/>
        <v>92.896049054794901</v>
      </c>
      <c r="L242" s="11">
        <f t="shared" si="36"/>
        <v>1.1328786470096939</v>
      </c>
      <c r="M242" s="12">
        <f t="shared" si="37"/>
        <v>677.21997663902789</v>
      </c>
      <c r="N242" s="11">
        <f t="shared" si="38"/>
        <v>8.2587802029149735</v>
      </c>
      <c r="O242" s="11">
        <f t="shared" si="39"/>
        <v>804.42000000000007</v>
      </c>
      <c r="P242" s="18">
        <f t="shared" si="31"/>
        <v>0.11471960075655833</v>
      </c>
    </row>
    <row r="243" spans="6:16" x14ac:dyDescent="0.2">
      <c r="F243" s="10">
        <v>2.42</v>
      </c>
      <c r="G243" s="11">
        <f t="shared" si="40"/>
        <v>11.776926454408795</v>
      </c>
      <c r="H243" s="11">
        <f t="shared" si="32"/>
        <v>7.2988419953112542</v>
      </c>
      <c r="I243" s="11">
        <f t="shared" si="33"/>
        <v>0.87199440467737332</v>
      </c>
      <c r="J243" s="11">
        <f t="shared" si="34"/>
        <v>20.813188834876943</v>
      </c>
      <c r="K243" s="12">
        <f t="shared" si="35"/>
        <v>92.316730018421552</v>
      </c>
      <c r="L243" s="11">
        <f t="shared" si="36"/>
        <v>1.125813780712458</v>
      </c>
      <c r="M243" s="12">
        <f t="shared" si="37"/>
        <v>673.80522592826628</v>
      </c>
      <c r="N243" s="11">
        <f t="shared" si="38"/>
        <v>8.2171369015642242</v>
      </c>
      <c r="O243" s="11">
        <f t="shared" si="39"/>
        <v>804.42000000000007</v>
      </c>
      <c r="P243" s="18">
        <f t="shared" si="31"/>
        <v>0.11401351406243425</v>
      </c>
    </row>
    <row r="244" spans="6:16" x14ac:dyDescent="0.2">
      <c r="F244" s="10">
        <v>2.4300000000000002</v>
      </c>
      <c r="G244" s="11">
        <f t="shared" si="40"/>
        <v>11.850001692911839</v>
      </c>
      <c r="H244" s="11">
        <f t="shared" si="32"/>
        <v>7.3075238503044133</v>
      </c>
      <c r="I244" s="11">
        <f t="shared" si="33"/>
        <v>0.86438770176776047</v>
      </c>
      <c r="J244" s="11">
        <f t="shared" si="34"/>
        <v>20.862732188648213</v>
      </c>
      <c r="K244" s="12">
        <f t="shared" si="35"/>
        <v>91.742523733604571</v>
      </c>
      <c r="L244" s="11">
        <f t="shared" si="36"/>
        <v>1.1188112650439581</v>
      </c>
      <c r="M244" s="12">
        <f t="shared" si="37"/>
        <v>670.41068027043411</v>
      </c>
      <c r="N244" s="11">
        <f t="shared" si="38"/>
        <v>8.1757400032979763</v>
      </c>
      <c r="O244" s="11">
        <f t="shared" si="39"/>
        <v>804.42000000000007</v>
      </c>
      <c r="P244" s="18">
        <f t="shared" ref="P244:P307" si="41">K244/(SQRT(K244^2+O244^2))</f>
        <v>0.11331348836430918</v>
      </c>
    </row>
    <row r="245" spans="6:16" x14ac:dyDescent="0.2">
      <c r="F245" s="10">
        <v>2.44</v>
      </c>
      <c r="G245" s="11">
        <f t="shared" si="40"/>
        <v>11.923162992617161</v>
      </c>
      <c r="H245" s="11">
        <f t="shared" si="32"/>
        <v>7.3161299705322076</v>
      </c>
      <c r="I245" s="11">
        <f t="shared" si="33"/>
        <v>0.8568473547072738</v>
      </c>
      <c r="J245" s="11">
        <f t="shared" si="34"/>
        <v>20.911901486522726</v>
      </c>
      <c r="K245" s="12">
        <f t="shared" si="35"/>
        <v>91.173384572519169</v>
      </c>
      <c r="L245" s="11">
        <f t="shared" si="36"/>
        <v>1.1118705435673069</v>
      </c>
      <c r="M245" s="12">
        <f t="shared" si="37"/>
        <v>667.03633138586633</v>
      </c>
      <c r="N245" s="11">
        <f t="shared" si="38"/>
        <v>8.1345894071447109</v>
      </c>
      <c r="O245" s="11">
        <f t="shared" si="39"/>
        <v>804.42000000000007</v>
      </c>
      <c r="P245" s="18">
        <f t="shared" si="41"/>
        <v>0.11261947352652223</v>
      </c>
    </row>
    <row r="246" spans="6:16" x14ac:dyDescent="0.2">
      <c r="F246" s="10">
        <v>2.4500000000000002</v>
      </c>
      <c r="G246" s="11">
        <f t="shared" si="40"/>
        <v>11.996409602783709</v>
      </c>
      <c r="H246" s="11">
        <f t="shared" si="32"/>
        <v>7.3246610166546784</v>
      </c>
      <c r="I246" s="11">
        <f t="shared" si="33"/>
        <v>0.84937278465133736</v>
      </c>
      <c r="J246" s="11">
        <f t="shared" si="34"/>
        <v>20.960698981807045</v>
      </c>
      <c r="K246" s="12">
        <f t="shared" si="35"/>
        <v>90.609267323216699</v>
      </c>
      <c r="L246" s="11">
        <f t="shared" si="36"/>
        <v>1.1049910649172767</v>
      </c>
      <c r="M246" s="12">
        <f t="shared" si="37"/>
        <v>663.68216811000798</v>
      </c>
      <c r="N246" s="11">
        <f t="shared" si="38"/>
        <v>8.0936849769513159</v>
      </c>
      <c r="O246" s="11">
        <f t="shared" si="39"/>
        <v>804.42000000000007</v>
      </c>
      <c r="P246" s="18">
        <f t="shared" si="41"/>
        <v>0.11193141977719255</v>
      </c>
    </row>
    <row r="247" spans="6:16" x14ac:dyDescent="0.2">
      <c r="F247" s="10">
        <v>2.46</v>
      </c>
      <c r="G247" s="11">
        <f t="shared" si="40"/>
        <v>12.069740779219396</v>
      </c>
      <c r="H247" s="11">
        <f t="shared" si="32"/>
        <v>7.3331176435687091</v>
      </c>
      <c r="I247" s="11">
        <f t="shared" si="33"/>
        <v>0.84196341780483386</v>
      </c>
      <c r="J247" s="11">
        <f t="shared" si="34"/>
        <v>21.009126925690651</v>
      </c>
      <c r="K247" s="12">
        <f t="shared" si="35"/>
        <v>90.050127185687032</v>
      </c>
      <c r="L247" s="11">
        <f t="shared" si="36"/>
        <v>1.0981722827522808</v>
      </c>
      <c r="M247" s="12">
        <f t="shared" si="37"/>
        <v>660.34817647096781</v>
      </c>
      <c r="N247" s="11">
        <f t="shared" si="38"/>
        <v>8.053026542328876</v>
      </c>
      <c r="O247" s="11">
        <f t="shared" si="39"/>
        <v>804.42000000000007</v>
      </c>
      <c r="P247" s="18">
        <f t="shared" si="41"/>
        <v>0.11124927770697235</v>
      </c>
    </row>
    <row r="248" spans="6:16" x14ac:dyDescent="0.2">
      <c r="F248" s="10">
        <v>2.4700000000000002</v>
      </c>
      <c r="G248" s="11">
        <f t="shared" si="40"/>
        <v>12.143155784223978</v>
      </c>
      <c r="H248" s="11">
        <f t="shared" si="32"/>
        <v>7.3415005004582907</v>
      </c>
      <c r="I248" s="11">
        <f t="shared" si="33"/>
        <v>0.83461868537805528</v>
      </c>
      <c r="J248" s="11">
        <f t="shared" si="34"/>
        <v>21.057187566959694</v>
      </c>
      <c r="K248" s="12">
        <f t="shared" si="35"/>
        <v>89.495919767960231</v>
      </c>
      <c r="L248" s="11">
        <f t="shared" si="36"/>
        <v>1.0914136557068321</v>
      </c>
      <c r="M248" s="12">
        <f t="shared" si="37"/>
        <v>657.03433976545512</v>
      </c>
      <c r="N248" s="11">
        <f t="shared" si="38"/>
        <v>8.0126138995787208</v>
      </c>
      <c r="O248" s="11">
        <f t="shared" si="39"/>
        <v>804.42000000000007</v>
      </c>
      <c r="P248" s="18">
        <f t="shared" si="41"/>
        <v>0.11057299826776089</v>
      </c>
    </row>
    <row r="249" spans="6:16" x14ac:dyDescent="0.2">
      <c r="F249" s="10">
        <v>2.48</v>
      </c>
      <c r="G249" s="11">
        <f t="shared" si="40"/>
        <v>12.216653886532422</v>
      </c>
      <c r="H249" s="11">
        <f t="shared" si="32"/>
        <v>7.3498102308443629</v>
      </c>
      <c r="I249" s="11">
        <f t="shared" si="33"/>
        <v>0.82733802354303909</v>
      </c>
      <c r="J249" s="11">
        <f t="shared" si="34"/>
        <v>21.104883151718592</v>
      </c>
      <c r="K249" s="12">
        <f t="shared" si="35"/>
        <v>88.946601082247795</v>
      </c>
      <c r="L249" s="11">
        <f t="shared" si="36"/>
        <v>1.0847146473444853</v>
      </c>
      <c r="M249" s="12">
        <f t="shared" si="37"/>
        <v>653.74063863313711</v>
      </c>
      <c r="N249" s="11">
        <f t="shared" si="38"/>
        <v>7.9724468125992329</v>
      </c>
      <c r="O249" s="11">
        <f t="shared" si="39"/>
        <v>804.42000000000007</v>
      </c>
      <c r="P249" s="18">
        <f t="shared" si="41"/>
        <v>0.10990253277138241</v>
      </c>
    </row>
    <row r="250" spans="6:16" x14ac:dyDescent="0.2">
      <c r="F250" s="10">
        <v>2.4900000000000002</v>
      </c>
      <c r="G250" s="11">
        <f t="shared" si="40"/>
        <v>12.290234361258763</v>
      </c>
      <c r="H250" s="11">
        <f t="shared" si="32"/>
        <v>7.3580474726342171</v>
      </c>
      <c r="I250" s="11">
        <f t="shared" si="33"/>
        <v>0.82012087339028505</v>
      </c>
      <c r="J250" s="11">
        <f t="shared" si="34"/>
        <v>21.152215923119311</v>
      </c>
      <c r="K250" s="12">
        <f t="shared" si="35"/>
        <v>88.402127541122695</v>
      </c>
      <c r="L250" s="11">
        <f t="shared" si="36"/>
        <v>1.0780747261112524</v>
      </c>
      <c r="M250" s="12">
        <f t="shared" si="37"/>
        <v>650.46705112944551</v>
      </c>
      <c r="N250" s="11">
        <f t="shared" si="38"/>
        <v>7.9325250137737271</v>
      </c>
      <c r="O250" s="11">
        <f t="shared" si="39"/>
        <v>804.42000000000007</v>
      </c>
      <c r="P250" s="18">
        <f t="shared" si="41"/>
        <v>0.10923783288822879</v>
      </c>
    </row>
    <row r="251" spans="6:16" x14ac:dyDescent="0.2">
      <c r="F251" s="10">
        <v>2.5</v>
      </c>
      <c r="G251" s="11">
        <f t="shared" si="40"/>
        <v>12.363896489840467</v>
      </c>
      <c r="H251" s="11">
        <f t="shared" si="32"/>
        <v>7.36621285817046</v>
      </c>
      <c r="I251" s="11">
        <f t="shared" si="33"/>
        <v>0.81296668088585078</v>
      </c>
      <c r="J251" s="11">
        <f t="shared" si="34"/>
        <v>21.199188121097961</v>
      </c>
      <c r="K251" s="12">
        <f t="shared" si="35"/>
        <v>87.862455953737722</v>
      </c>
      <c r="L251" s="11">
        <f t="shared" si="36"/>
        <v>1.0714933652894845</v>
      </c>
      <c r="M251" s="12">
        <f t="shared" si="37"/>
        <v>647.21355279685849</v>
      </c>
      <c r="N251" s="11">
        <f t="shared" si="38"/>
        <v>7.8928482048397379</v>
      </c>
      <c r="O251" s="11">
        <f t="shared" si="39"/>
        <v>804.42000000000007</v>
      </c>
      <c r="P251" s="18">
        <f t="shared" si="41"/>
        <v>0.10857885064586832</v>
      </c>
    </row>
    <row r="252" spans="6:16" x14ac:dyDescent="0.2">
      <c r="F252" s="10">
        <v>2.5099999999999998</v>
      </c>
      <c r="G252" s="11">
        <f t="shared" si="40"/>
        <v>12.437639559983262</v>
      </c>
      <c r="H252" s="11">
        <f t="shared" si="32"/>
        <v>7.3743070142795597</v>
      </c>
      <c r="I252" s="11">
        <f t="shared" si="33"/>
        <v>0.8058748968288183</v>
      </c>
      <c r="J252" s="11">
        <f t="shared" si="34"/>
        <v>21.245801982118873</v>
      </c>
      <c r="K252" s="12">
        <f t="shared" si="35"/>
        <v>87.327543522081982</v>
      </c>
      <c r="L252" s="11">
        <f t="shared" si="36"/>
        <v>1.0649700429522193</v>
      </c>
      <c r="M252" s="12">
        <f t="shared" si="37"/>
        <v>643.98011673469273</v>
      </c>
      <c r="N252" s="11">
        <f t="shared" si="38"/>
        <v>7.8534160577401551</v>
      </c>
      <c r="O252" s="11">
        <f t="shared" si="39"/>
        <v>804.42000000000007</v>
      </c>
      <c r="P252" s="18">
        <f t="shared" si="41"/>
        <v>0.10792553842762256</v>
      </c>
    </row>
    <row r="253" spans="6:16" x14ac:dyDescent="0.2">
      <c r="F253" s="10">
        <v>2.52</v>
      </c>
      <c r="G253" s="11">
        <f t="shared" si="40"/>
        <v>12.511462865606463</v>
      </c>
      <c r="H253" s="11">
        <f t="shared" si="32"/>
        <v>7.3823305623199662</v>
      </c>
      <c r="I253" s="11">
        <f t="shared" si="33"/>
        <v>0.79884497680913702</v>
      </c>
      <c r="J253" s="11">
        <f t="shared" si="34"/>
        <v>21.292059738925765</v>
      </c>
      <c r="K253" s="12">
        <f t="shared" si="35"/>
        <v>86.797347837274998</v>
      </c>
      <c r="L253" s="11">
        <f t="shared" si="36"/>
        <v>1.0585042419179878</v>
      </c>
      <c r="M253" s="12">
        <f t="shared" si="37"/>
        <v>640.76671366743199</v>
      </c>
      <c r="N253" s="11">
        <f t="shared" si="38"/>
        <v>7.8142282154564882</v>
      </c>
      <c r="O253" s="11">
        <f t="shared" si="39"/>
        <v>804.42000000000007</v>
      </c>
      <c r="P253" s="18">
        <f t="shared" si="41"/>
        <v>0.10727784897111227</v>
      </c>
    </row>
    <row r="254" spans="6:16" x14ac:dyDescent="0.2">
      <c r="F254" s="10">
        <v>2.5299999999999998</v>
      </c>
      <c r="G254" s="11">
        <f t="shared" si="40"/>
        <v>12.58536570678876</v>
      </c>
      <c r="H254" s="11">
        <f t="shared" si="32"/>
        <v>7.3902841182298076</v>
      </c>
      <c r="I254" s="11">
        <f t="shared" si="33"/>
        <v>0.79187638116582926</v>
      </c>
      <c r="J254" s="11">
        <f t="shared" si="34"/>
        <v>21.33796362029992</v>
      </c>
      <c r="K254" s="12">
        <f t="shared" si="35"/>
        <v>86.271826875897915</v>
      </c>
      <c r="L254" s="11">
        <f t="shared" si="36"/>
        <v>1.0520954497060722</v>
      </c>
      <c r="M254" s="12">
        <f t="shared" si="37"/>
        <v>637.57331201161981</v>
      </c>
      <c r="N254" s="11">
        <f t="shared" si="38"/>
        <v>7.7752842928246322</v>
      </c>
      <c r="O254" s="11">
        <f t="shared" si="39"/>
        <v>804.42000000000007</v>
      </c>
      <c r="P254" s="18">
        <f t="shared" si="41"/>
        <v>0.10663573536677361</v>
      </c>
    </row>
    <row r="255" spans="6:16" x14ac:dyDescent="0.2">
      <c r="F255" s="10">
        <v>2.54</v>
      </c>
      <c r="G255" s="11">
        <f t="shared" si="40"/>
        <v>12.659347389714503</v>
      </c>
      <c r="H255" s="11">
        <f t="shared" si="32"/>
        <v>7.3981682925741747</v>
      </c>
      <c r="I255" s="11">
        <f t="shared" si="33"/>
        <v>0.78496857494556316</v>
      </c>
      <c r="J255" s="11">
        <f t="shared" si="34"/>
        <v>21.383515850825258</v>
      </c>
      <c r="K255" s="12">
        <f t="shared" si="35"/>
        <v>85.750938996361441</v>
      </c>
      <c r="L255" s="11">
        <f t="shared" si="36"/>
        <v>1.0457431584922128</v>
      </c>
      <c r="M255" s="12">
        <f t="shared" si="37"/>
        <v>634.39987794134356</v>
      </c>
      <c r="N255" s="11">
        <f t="shared" si="38"/>
        <v>7.7365838773334588</v>
      </c>
      <c r="O255" s="11">
        <f t="shared" si="39"/>
        <v>804.42000000000007</v>
      </c>
      <c r="P255" s="18">
        <f t="shared" si="41"/>
        <v>0.10599915105634627</v>
      </c>
    </row>
    <row r="256" spans="6:16" x14ac:dyDescent="0.2">
      <c r="F256" s="10">
        <v>2.5499999999999998</v>
      </c>
      <c r="G256" s="11">
        <f t="shared" si="40"/>
        <v>12.733407226620423</v>
      </c>
      <c r="H256" s="11">
        <f t="shared" si="32"/>
        <v>7.4059836905919916</v>
      </c>
      <c r="I256" s="11">
        <f t="shared" si="33"/>
        <v>0.77812102786158654</v>
      </c>
      <c r="J256" s="11">
        <f t="shared" si="34"/>
        <v>21.428718650660137</v>
      </c>
      <c r="K256" s="12">
        <f t="shared" si="35"/>
        <v>85.234642935310234</v>
      </c>
      <c r="L256" s="11">
        <f t="shared" si="36"/>
        <v>1.039446865064759</v>
      </c>
      <c r="M256" s="12">
        <f t="shared" si="37"/>
        <v>631.24637545233952</v>
      </c>
      <c r="N256" s="11">
        <f t="shared" si="38"/>
        <v>7.6981265299065802</v>
      </c>
      <c r="O256" s="11">
        <f t="shared" si="39"/>
        <v>804.42000000000007</v>
      </c>
      <c r="P256" s="18">
        <f t="shared" si="41"/>
        <v>0.10536804983133451</v>
      </c>
    </row>
    <row r="257" spans="6:16" x14ac:dyDescent="0.2">
      <c r="F257" s="10">
        <v>2.56</v>
      </c>
      <c r="G257" s="11">
        <f t="shared" si="40"/>
        <v>12.807544535742847</v>
      </c>
      <c r="H257" s="11">
        <f t="shared" si="32"/>
        <v>7.4137309122424808</v>
      </c>
      <c r="I257" s="11">
        <f t="shared" si="33"/>
        <v>0.77133321425301671</v>
      </c>
      <c r="J257" s="11">
        <f t="shared" si="34"/>
        <v>21.473574235315773</v>
      </c>
      <c r="K257" s="12">
        <f t="shared" si="35"/>
        <v>84.722897804063138</v>
      </c>
      <c r="L257" s="11">
        <f t="shared" si="36"/>
        <v>1.0332060707812578</v>
      </c>
      <c r="M257" s="12">
        <f t="shared" si="37"/>
        <v>628.11276642474343</v>
      </c>
      <c r="N257" s="11">
        <f t="shared" si="38"/>
        <v>7.659911785667604</v>
      </c>
      <c r="O257" s="11">
        <f t="shared" si="39"/>
        <v>804.42000000000007</v>
      </c>
      <c r="P257" s="18">
        <f t="shared" si="41"/>
        <v>0.1047423858314426</v>
      </c>
    </row>
    <row r="258" spans="6:16" x14ac:dyDescent="0.2">
      <c r="F258" s="10">
        <v>2.57</v>
      </c>
      <c r="G258" s="11">
        <f t="shared" si="40"/>
        <v>12.88175864126536</v>
      </c>
      <c r="H258" s="11">
        <f t="shared" ref="H258:H321" si="42">$A$3*(1-EXP(-F258/$A$5))</f>
        <v>7.4214105522512144</v>
      </c>
      <c r="I258" s="11">
        <f t="shared" si="33"/>
        <v>0.76460461304449212</v>
      </c>
      <c r="J258" s="11">
        <f t="shared" si="34"/>
        <v>21.518084815441039</v>
      </c>
      <c r="K258" s="12">
        <f t="shared" si="35"/>
        <v>84.215663085089389</v>
      </c>
      <c r="L258" s="11">
        <f t="shared" si="36"/>
        <v>1.0270202815254803</v>
      </c>
      <c r="M258" s="12">
        <f t="shared" si="37"/>
        <v>624.9990106845155</v>
      </c>
      <c r="N258" s="11">
        <f t="shared" si="38"/>
        <v>7.6219391546892128</v>
      </c>
      <c r="O258" s="11">
        <f t="shared" si="39"/>
        <v>804.42000000000007</v>
      </c>
      <c r="P258" s="18">
        <f t="shared" si="41"/>
        <v>0.10412211354298588</v>
      </c>
    </row>
    <row r="259" spans="6:16" x14ac:dyDescent="0.2">
      <c r="F259" s="10">
        <v>2.58</v>
      </c>
      <c r="G259" s="11">
        <f t="shared" si="40"/>
        <v>12.956048873266917</v>
      </c>
      <c r="H259" s="11">
        <f t="shared" si="42"/>
        <v>7.429023200155771</v>
      </c>
      <c r="I259" s="11">
        <f t="shared" ref="I259:I322" si="43">($A$3/$A$5)*EXP(-F259/$A$5)</f>
        <v>0.75793470770616522</v>
      </c>
      <c r="J259" s="11">
        <f t="shared" ref="J259:J322" si="44">(0.5*(1.293*($A$13/760*273/(273+$A$11)))*((0.2025*$A$7^0.725*$A$9^0.425)*0.266)*0.9)*H259^2</f>
        <v>21.562252596613629</v>
      </c>
      <c r="K259" s="12">
        <f t="shared" ref="K259:K322" si="45">J259+$A$9*I259</f>
        <v>83.71289862851917</v>
      </c>
      <c r="L259" s="11">
        <f t="shared" ref="L259:L322" si="46">K259/$A$9</f>
        <v>1.020889007664868</v>
      </c>
      <c r="M259" s="12">
        <f t="shared" ref="M259:M322" si="47">K259*H259</f>
        <v>621.90506606355711</v>
      </c>
      <c r="N259" s="11">
        <f t="shared" ref="N259:N322" si="48">L259*H259</f>
        <v>7.5842081227263067</v>
      </c>
      <c r="O259" s="11">
        <f t="shared" ref="O259:O322" si="49">$A$9*9.81</f>
        <v>804.42000000000007</v>
      </c>
      <c r="P259" s="18">
        <f t="shared" si="41"/>
        <v>0.10350718779727767</v>
      </c>
    </row>
    <row r="260" spans="6:16" x14ac:dyDescent="0.2">
      <c r="F260" s="10">
        <v>2.59</v>
      </c>
      <c r="G260" s="11">
        <f t="shared" ref="G260:G323" si="50">G259+H260*0.01</f>
        <v>13.030414567670427</v>
      </c>
      <c r="H260" s="11">
        <f t="shared" si="42"/>
        <v>7.4365694403509961</v>
      </c>
      <c r="I260" s="11">
        <f t="shared" si="43"/>
        <v>0.75132298621405547</v>
      </c>
      <c r="J260" s="11">
        <f t="shared" si="44"/>
        <v>21.606079779137453</v>
      </c>
      <c r="K260" s="12">
        <f t="shared" si="45"/>
        <v>83.214564648690001</v>
      </c>
      <c r="L260" s="11">
        <f t="shared" si="46"/>
        <v>1.0148117640084147</v>
      </c>
      <c r="M260" s="12">
        <f t="shared" si="47"/>
        <v>618.83088845856037</v>
      </c>
      <c r="N260" s="11">
        <f t="shared" si="48"/>
        <v>7.5467181519336632</v>
      </c>
      <c r="O260" s="11">
        <f t="shared" si="49"/>
        <v>804.42000000000007</v>
      </c>
      <c r="P260" s="18">
        <f t="shared" si="41"/>
        <v>0.1028975637689951</v>
      </c>
    </row>
    <row r="261" spans="6:16" x14ac:dyDescent="0.2">
      <c r="F261" s="10">
        <v>2.6</v>
      </c>
      <c r="G261" s="11">
        <f t="shared" si="50"/>
        <v>13.104855066191766</v>
      </c>
      <c r="H261" s="11">
        <f t="shared" si="42"/>
        <v>7.4440498521338556</v>
      </c>
      <c r="I261" s="11">
        <f t="shared" si="43"/>
        <v>0.74476894101074054</v>
      </c>
      <c r="J261" s="11">
        <f t="shared" si="44"/>
        <v>21.649568557845978</v>
      </c>
      <c r="K261" s="12">
        <f t="shared" si="45"/>
        <v>82.720621720726697</v>
      </c>
      <c r="L261" s="11">
        <f t="shared" si="46"/>
        <v>1.0087880697649598</v>
      </c>
      <c r="M261" s="12">
        <f t="shared" si="47"/>
        <v>615.77643188859622</v>
      </c>
      <c r="N261" s="11">
        <f t="shared" si="48"/>
        <v>7.5094686815682472</v>
      </c>
      <c r="O261" s="11">
        <f t="shared" si="49"/>
        <v>804.42000000000007</v>
      </c>
      <c r="P261" s="18">
        <f t="shared" si="41"/>
        <v>0.10229319697452273</v>
      </c>
    </row>
    <row r="262" spans="6:16" x14ac:dyDescent="0.2">
      <c r="F262" s="10">
        <v>2.61</v>
      </c>
      <c r="G262" s="11">
        <f t="shared" si="50"/>
        <v>13.179369716289244</v>
      </c>
      <c r="H262" s="11">
        <f t="shared" si="42"/>
        <v>7.4514650097479187</v>
      </c>
      <c r="I262" s="11">
        <f t="shared" si="43"/>
        <v>0.73827206896639352</v>
      </c>
      <c r="J262" s="11">
        <f t="shared" si="44"/>
        <v>21.692721121911639</v>
      </c>
      <c r="K262" s="12">
        <f t="shared" si="45"/>
        <v>82.231030777155908</v>
      </c>
      <c r="L262" s="11">
        <f t="shared" si="46"/>
        <v>1.0028174485019012</v>
      </c>
      <c r="M262" s="12">
        <f t="shared" si="47"/>
        <v>612.74164855148149</v>
      </c>
      <c r="N262" s="11">
        <f t="shared" si="48"/>
        <v>7.4724591286766024</v>
      </c>
      <c r="O262" s="11">
        <f t="shared" si="49"/>
        <v>804.42000000000007</v>
      </c>
      <c r="P262" s="18">
        <f t="shared" si="41"/>
        <v>0.10169404327027678</v>
      </c>
    </row>
    <row r="263" spans="6:16" x14ac:dyDescent="0.2">
      <c r="F263" s="10">
        <v>2.62</v>
      </c>
      <c r="G263" s="11">
        <f t="shared" si="50"/>
        <v>13.253957871113519</v>
      </c>
      <c r="H263" s="11">
        <f t="shared" si="42"/>
        <v>7.4588154824274282</v>
      </c>
      <c r="I263" s="11">
        <f t="shared" si="43"/>
        <v>0.7318318713401597</v>
      </c>
      <c r="J263" s="11">
        <f t="shared" si="44"/>
        <v>21.735539654660894</v>
      </c>
      <c r="K263" s="12">
        <f t="shared" si="45"/>
        <v>81.745753104553984</v>
      </c>
      <c r="L263" s="11">
        <f t="shared" si="46"/>
        <v>0.99689942810431686</v>
      </c>
      <c r="M263" s="12">
        <f t="shared" si="47"/>
        <v>609.72648887893729</v>
      </c>
      <c r="N263" s="11">
        <f t="shared" si="48"/>
        <v>7.4356888887675279</v>
      </c>
      <c r="O263" s="11">
        <f t="shared" si="49"/>
        <v>804.42000000000007</v>
      </c>
      <c r="P263" s="18">
        <f t="shared" si="41"/>
        <v>0.10110005885101001</v>
      </c>
    </row>
    <row r="264" spans="6:16" x14ac:dyDescent="0.2">
      <c r="F264" s="10">
        <v>2.63</v>
      </c>
      <c r="G264" s="11">
        <f t="shared" si="50"/>
        <v>13.328618889457928</v>
      </c>
      <c r="H264" s="11">
        <f t="shared" si="42"/>
        <v>7.4661018344410026</v>
      </c>
      <c r="I264" s="11">
        <f t="shared" si="43"/>
        <v>0.72544785374187049</v>
      </c>
      <c r="J264" s="11">
        <f t="shared" si="44"/>
        <v>21.778026333395083</v>
      </c>
      <c r="K264" s="12">
        <f t="shared" si="45"/>
        <v>81.26475034022846</v>
      </c>
      <c r="L264" s="11">
        <f t="shared" si="46"/>
        <v>0.99103354073449346</v>
      </c>
      <c r="M264" s="12">
        <f t="shared" si="47"/>
        <v>606.73090159056983</v>
      </c>
      <c r="N264" s="11">
        <f t="shared" si="48"/>
        <v>7.3991573364703633</v>
      </c>
      <c r="O264" s="11">
        <f t="shared" si="49"/>
        <v>804.42000000000007</v>
      </c>
      <c r="P264" s="18">
        <f t="shared" si="41"/>
        <v>0.10051120024809859</v>
      </c>
    </row>
    <row r="265" spans="6:16" x14ac:dyDescent="0.2">
      <c r="F265" s="10">
        <v>2.64</v>
      </c>
      <c r="G265" s="11">
        <f t="shared" si="50"/>
        <v>13.403352135709278</v>
      </c>
      <c r="H265" s="11">
        <f t="shared" si="42"/>
        <v>7.4733246251349588</v>
      </c>
      <c r="I265" s="11">
        <f t="shared" si="43"/>
        <v>0.7191195260940888</v>
      </c>
      <c r="J265" s="11">
        <f t="shared" si="44"/>
        <v>21.820183329216828</v>
      </c>
      <c r="K265" s="12">
        <f t="shared" si="45"/>
        <v>80.787984468932109</v>
      </c>
      <c r="L265" s="11">
        <f t="shared" si="46"/>
        <v>0.98521932279185498</v>
      </c>
      <c r="M265" s="12">
        <f t="shared" si="47"/>
        <v>603.75483374669091</v>
      </c>
      <c r="N265" s="11">
        <f t="shared" si="48"/>
        <v>7.3628638261791579</v>
      </c>
      <c r="O265" s="11">
        <f t="shared" si="49"/>
        <v>804.42000000000007</v>
      </c>
      <c r="P265" s="18">
        <f t="shared" si="41"/>
        <v>9.9927424327811903E-2</v>
      </c>
    </row>
    <row r="266" spans="6:16" x14ac:dyDescent="0.2">
      <c r="F266" s="10">
        <v>2.65</v>
      </c>
      <c r="G266" s="11">
        <f t="shared" si="50"/>
        <v>13.47815697979904</v>
      </c>
      <c r="H266" s="11">
        <f t="shared" si="42"/>
        <v>7.480484408976241</v>
      </c>
      <c r="I266" s="11">
        <f t="shared" si="43"/>
        <v>0.71284640259449161</v>
      </c>
      <c r="J266" s="11">
        <f t="shared" si="44"/>
        <v>21.862012806861824</v>
      </c>
      <c r="K266" s="12">
        <f t="shared" si="45"/>
        <v>80.315417819610133</v>
      </c>
      <c r="L266" s="11">
        <f t="shared" si="46"/>
        <v>0.97945631487329432</v>
      </c>
      <c r="M266" s="12">
        <f t="shared" si="47"/>
        <v>600.79823080000619</v>
      </c>
      <c r="N266" s="11">
        <f t="shared" si="48"/>
        <v>7.3268076926830021</v>
      </c>
      <c r="O266" s="11">
        <f t="shared" si="49"/>
        <v>804.42000000000007</v>
      </c>
      <c r="P266" s="18">
        <f t="shared" si="41"/>
        <v>9.9348688289566542E-2</v>
      </c>
    </row>
    <row r="267" spans="6:16" x14ac:dyDescent="0.2">
      <c r="F267" s="10">
        <v>2.66</v>
      </c>
      <c r="G267" s="11">
        <f t="shared" si="50"/>
        <v>13.553032797154991</v>
      </c>
      <c r="H267" s="11">
        <f t="shared" si="42"/>
        <v>7.4875817355949943</v>
      </c>
      <c r="I267" s="11">
        <f t="shared" si="43"/>
        <v>0.7066280016785722</v>
      </c>
      <c r="J267" s="11">
        <f t="shared" si="44"/>
        <v>21.903516924536</v>
      </c>
      <c r="K267" s="12">
        <f t="shared" si="45"/>
        <v>79.847013062178917</v>
      </c>
      <c r="L267" s="11">
        <f t="shared" si="46"/>
        <v>0.97374406173388928</v>
      </c>
      <c r="M267" s="12">
        <f t="shared" si="47"/>
        <v>597.86103664618577</v>
      </c>
      <c r="N267" s="11">
        <f t="shared" si="48"/>
        <v>7.2909882517827542</v>
      </c>
      <c r="O267" s="11">
        <f t="shared" si="49"/>
        <v>804.42000000000007</v>
      </c>
      <c r="P267" s="18">
        <f t="shared" si="41"/>
        <v>9.8774949664164571E-2</v>
      </c>
    </row>
    <row r="268" spans="6:16" x14ac:dyDescent="0.2">
      <c r="F268" s="10">
        <v>2.67</v>
      </c>
      <c r="G268" s="11">
        <f t="shared" si="50"/>
        <v>13.627978968653258</v>
      </c>
      <c r="H268" s="11">
        <f t="shared" si="42"/>
        <v>7.49461714982675</v>
      </c>
      <c r="I268" s="11">
        <f t="shared" si="43"/>
        <v>0.70046384598267541</v>
      </c>
      <c r="J268" s="11">
        <f t="shared" si="44"/>
        <v>21.944697833757886</v>
      </c>
      <c r="K268" s="12">
        <f t="shared" si="45"/>
        <v>79.382733204337271</v>
      </c>
      <c r="L268" s="11">
        <f t="shared" si="46"/>
        <v>0.96808211224801555</v>
      </c>
      <c r="M268" s="12">
        <f t="shared" si="47"/>
        <v>594.94319367334754</v>
      </c>
      <c r="N268" s="11">
        <f t="shared" si="48"/>
        <v>7.2554048008944818</v>
      </c>
      <c r="O268" s="11">
        <f t="shared" si="49"/>
        <v>804.42000000000007</v>
      </c>
      <c r="P268" s="18">
        <f t="shared" si="41"/>
        <v>9.8206166312018006E-2</v>
      </c>
    </row>
    <row r="269" spans="6:16" x14ac:dyDescent="0.2">
      <c r="F269" s="10">
        <v>2.68</v>
      </c>
      <c r="G269" s="11">
        <f t="shared" si="50"/>
        <v>13.702994880570801</v>
      </c>
      <c r="H269" s="11">
        <f t="shared" si="42"/>
        <v>7.5015911917542573</v>
      </c>
      <c r="I269" s="11">
        <f t="shared" si="43"/>
        <v>0.69435346230735107</v>
      </c>
      <c r="J269" s="11">
        <f t="shared" si="44"/>
        <v>21.985557679206092</v>
      </c>
      <c r="K269" s="12">
        <f t="shared" si="45"/>
        <v>78.922541588408876</v>
      </c>
      <c r="L269" s="11">
        <f t="shared" si="46"/>
        <v>0.96247001937083998</v>
      </c>
      <c r="M269" s="12">
        <f t="shared" si="47"/>
        <v>592.04464281046705</v>
      </c>
      <c r="N269" s="11">
        <f t="shared" si="48"/>
        <v>7.2200566196398421</v>
      </c>
      <c r="O269" s="11">
        <f t="shared" si="49"/>
        <v>804.42000000000007</v>
      </c>
      <c r="P269" s="18">
        <f t="shared" si="41"/>
        <v>9.7642296421359645E-2</v>
      </c>
    </row>
    <row r="270" spans="6:16" x14ac:dyDescent="0.2">
      <c r="F270" s="10">
        <v>2.69</v>
      </c>
      <c r="G270" s="11">
        <f t="shared" si="50"/>
        <v>13.778079924538289</v>
      </c>
      <c r="H270" s="11">
        <f t="shared" si="42"/>
        <v>7.5085043967489398</v>
      </c>
      <c r="I270" s="11">
        <f t="shared" si="43"/>
        <v>0.68829638158102802</v>
      </c>
      <c r="J270" s="11">
        <f t="shared" si="44"/>
        <v>22.026098598571767</v>
      </c>
      <c r="K270" s="12">
        <f t="shared" si="45"/>
        <v>78.466401888216069</v>
      </c>
      <c r="L270" s="11">
        <f t="shared" si="46"/>
        <v>0.95690734010019596</v>
      </c>
      <c r="M270" s="12">
        <f t="shared" si="47"/>
        <v>589.16532357473966</v>
      </c>
      <c r="N270" s="11">
        <f t="shared" si="48"/>
        <v>7.1849429704236547</v>
      </c>
      <c r="O270" s="11">
        <f t="shared" si="49"/>
        <v>804.42000000000007</v>
      </c>
      <c r="P270" s="18">
        <f t="shared" si="41"/>
        <v>9.7083298506441346E-2</v>
      </c>
    </row>
    <row r="271" spans="6:16" x14ac:dyDescent="0.2">
      <c r="F271" s="10">
        <v>2.7</v>
      </c>
      <c r="G271" s="11">
        <f t="shared" si="50"/>
        <v>13.853233497493409</v>
      </c>
      <c r="H271" s="11">
        <f t="shared" si="42"/>
        <v>7.5153572955119916</v>
      </c>
      <c r="I271" s="11">
        <f t="shared" si="43"/>
        <v>0.68229213882400552</v>
      </c>
      <c r="J271" s="11">
        <f t="shared" si="44"/>
        <v>22.066322722415915</v>
      </c>
      <c r="K271" s="12">
        <f t="shared" si="45"/>
        <v>78.014278105984374</v>
      </c>
      <c r="L271" s="11">
        <f t="shared" si="46"/>
        <v>0.95139363543883382</v>
      </c>
      <c r="M271" s="12">
        <f t="shared" si="47"/>
        <v>586.30517411791106</v>
      </c>
      <c r="N271" s="11">
        <f t="shared" si="48"/>
        <v>7.150063098998916</v>
      </c>
      <c r="O271" s="11">
        <f t="shared" si="49"/>
        <v>804.42000000000007</v>
      </c>
      <c r="P271" s="18">
        <f t="shared" si="41"/>
        <v>9.6529131405720517E-2</v>
      </c>
    </row>
    <row r="272" spans="6:16" x14ac:dyDescent="0.2">
      <c r="F272" s="10">
        <v>2.71</v>
      </c>
      <c r="G272" s="11">
        <f t="shared" si="50"/>
        <v>13.928455001634561</v>
      </c>
      <c r="H272" s="11">
        <f t="shared" si="42"/>
        <v>7.5221504141151252</v>
      </c>
      <c r="I272" s="11">
        <f t="shared" si="43"/>
        <v>0.67634027311275902</v>
      </c>
      <c r="J272" s="11">
        <f t="shared" si="44"/>
        <v>22.106232174031582</v>
      </c>
      <c r="K272" s="12">
        <f t="shared" si="45"/>
        <v>77.566134569277821</v>
      </c>
      <c r="L272" s="11">
        <f t="shared" si="46"/>
        <v>0.94592847035704664</v>
      </c>
      <c r="M272" s="12">
        <f t="shared" si="47"/>
        <v>583.4641312716027</v>
      </c>
      <c r="N272" s="11">
        <f t="shared" si="48"/>
        <v>7.1154162350195449</v>
      </c>
      <c r="O272" s="11">
        <f t="shared" si="49"/>
        <v>804.42000000000007</v>
      </c>
      <c r="P272" s="18">
        <f t="shared" si="41"/>
        <v>9.5979754280035953E-2</v>
      </c>
    </row>
    <row r="273" spans="6:16" x14ac:dyDescent="0.2">
      <c r="F273" s="10">
        <v>2.72</v>
      </c>
      <c r="G273" s="11">
        <f t="shared" si="50"/>
        <v>14.00374384437497</v>
      </c>
      <c r="H273" s="11">
        <f t="shared" si="42"/>
        <v>7.528884274040947</v>
      </c>
      <c r="I273" s="11">
        <f t="shared" si="43"/>
        <v>0.67044032754455474</v>
      </c>
      <c r="J273" s="11">
        <f t="shared" si="44"/>
        <v>22.145829069310608</v>
      </c>
      <c r="K273" s="12">
        <f t="shared" si="45"/>
        <v>77.121935927964103</v>
      </c>
      <c r="L273" s="11">
        <f t="shared" si="46"/>
        <v>0.94051141375565983</v>
      </c>
      <c r="M273" s="12">
        <f t="shared" si="47"/>
        <v>580.6421305916424</v>
      </c>
      <c r="N273" s="11">
        <f t="shared" si="48"/>
        <v>7.0810015925810053</v>
      </c>
      <c r="O273" s="11">
        <f t="shared" si="49"/>
        <v>804.42000000000007</v>
      </c>
      <c r="P273" s="18">
        <f t="shared" si="41"/>
        <v>9.5435126610772913E-2</v>
      </c>
    </row>
    <row r="274" spans="6:16" x14ac:dyDescent="0.2">
      <c r="F274" s="10">
        <v>2.73</v>
      </c>
      <c r="G274" s="11">
        <f t="shared" si="50"/>
        <v>14.079099438297201</v>
      </c>
      <c r="H274" s="11">
        <f t="shared" si="42"/>
        <v>7.5355593922229964</v>
      </c>
      <c r="I274" s="11">
        <f t="shared" si="43"/>
        <v>0.66459184920237846</v>
      </c>
      <c r="J274" s="11">
        <f t="shared" si="44"/>
        <v>22.185115516615056</v>
      </c>
      <c r="K274" s="12">
        <f t="shared" si="45"/>
        <v>76.681647151210086</v>
      </c>
      <c r="L274" s="11">
        <f t="shared" si="46"/>
        <v>0.93514203842939125</v>
      </c>
      <c r="M274" s="12">
        <f t="shared" si="47"/>
        <v>577.83910640143097</v>
      </c>
      <c r="N274" s="11">
        <f t="shared" si="48"/>
        <v>7.0468183707491576</v>
      </c>
      <c r="O274" s="11">
        <f t="shared" si="49"/>
        <v>804.42000000000007</v>
      </c>
      <c r="P274" s="18">
        <f t="shared" si="41"/>
        <v>9.4895208198019498E-2</v>
      </c>
    </row>
    <row r="275" spans="6:16" x14ac:dyDescent="0.2">
      <c r="F275" s="10">
        <v>2.74</v>
      </c>
      <c r="G275" s="11">
        <f t="shared" si="50"/>
        <v>14.154521201108055</v>
      </c>
      <c r="H275" s="11">
        <f t="shared" si="42"/>
        <v>7.5421762810854256</v>
      </c>
      <c r="I275" s="11">
        <f t="shared" si="43"/>
        <v>0.65879438912016264</v>
      </c>
      <c r="J275" s="11">
        <f t="shared" si="44"/>
        <v>22.224093616653043</v>
      </c>
      <c r="K275" s="12">
        <f t="shared" si="45"/>
        <v>76.245233524506375</v>
      </c>
      <c r="L275" s="11">
        <f t="shared" si="46"/>
        <v>0.92981992103056554</v>
      </c>
      <c r="M275" s="12">
        <f t="shared" si="47"/>
        <v>575.05499183435131</v>
      </c>
      <c r="N275" s="11">
        <f t="shared" si="48"/>
        <v>7.0128657540774553</v>
      </c>
      <c r="O275" s="11">
        <f t="shared" si="49"/>
        <v>804.42000000000007</v>
      </c>
      <c r="P275" s="18">
        <f t="shared" si="41"/>
        <v>9.4359959158713563E-2</v>
      </c>
    </row>
    <row r="276" spans="6:16" x14ac:dyDescent="0.2">
      <c r="F276" s="10">
        <v>2.75</v>
      </c>
      <c r="G276" s="11">
        <f t="shared" si="50"/>
        <v>14.230008555593878</v>
      </c>
      <c r="H276" s="11">
        <f t="shared" si="42"/>
        <v>7.5487354485823372</v>
      </c>
      <c r="I276" s="11">
        <f t="shared" si="43"/>
        <v>0.65304750224832453</v>
      </c>
      <c r="J276" s="11">
        <f t="shared" si="44"/>
        <v>22.262765462358999</v>
      </c>
      <c r="K276" s="12">
        <f t="shared" si="45"/>
        <v>75.812660646721611</v>
      </c>
      <c r="L276" s="11">
        <f t="shared" si="46"/>
        <v>0.92454464203319042</v>
      </c>
      <c r="M276" s="12">
        <f t="shared" si="47"/>
        <v>572.28971887525051</v>
      </c>
      <c r="N276" s="11">
        <f t="shared" si="48"/>
        <v>6.9791429131128124</v>
      </c>
      <c r="O276" s="11">
        <f t="shared" si="49"/>
        <v>804.42000000000007</v>
      </c>
      <c r="P276" s="18">
        <f t="shared" si="41"/>
        <v>9.382933992478229E-2</v>
      </c>
    </row>
    <row r="277" spans="6:16" x14ac:dyDescent="0.2">
      <c r="F277" s="10">
        <v>2.76</v>
      </c>
      <c r="G277" s="11">
        <f t="shared" si="50"/>
        <v>14.305560929576245</v>
      </c>
      <c r="H277" s="11">
        <f t="shared" si="42"/>
        <v>7.5552373982367751</v>
      </c>
      <c r="I277" s="11">
        <f t="shared" si="43"/>
        <v>0.64735074741959919</v>
      </c>
      <c r="J277" s="11">
        <f t="shared" si="44"/>
        <v>22.301133138778173</v>
      </c>
      <c r="K277" s="12">
        <f t="shared" si="45"/>
        <v>75.383894427185311</v>
      </c>
      <c r="L277" s="11">
        <f t="shared" si="46"/>
        <v>0.91931578569738182</v>
      </c>
      <c r="M277" s="12">
        <f t="shared" si="47"/>
        <v>569.54321840100329</v>
      </c>
      <c r="N277" s="11">
        <f t="shared" si="48"/>
        <v>6.9456490048902833</v>
      </c>
      <c r="O277" s="11">
        <f t="shared" si="49"/>
        <v>804.42000000000007</v>
      </c>
      <c r="P277" s="18">
        <f t="shared" si="41"/>
        <v>9.3303311241273945E-2</v>
      </c>
    </row>
    <row r="278" spans="6:16" x14ac:dyDescent="0.2">
      <c r="F278" s="10">
        <v>2.77</v>
      </c>
      <c r="G278" s="11">
        <f t="shared" si="50"/>
        <v>14.381177755868039</v>
      </c>
      <c r="H278" s="11">
        <f t="shared" si="42"/>
        <v>7.5616826291793862</v>
      </c>
      <c r="I278" s="11">
        <f t="shared" si="43"/>
        <v>0.64170368731517258</v>
      </c>
      <c r="J278" s="11">
        <f t="shared" si="44"/>
        <v>22.339198722955388</v>
      </c>
      <c r="K278" s="12">
        <f t="shared" si="45"/>
        <v>74.958901082799542</v>
      </c>
      <c r="L278" s="11">
        <f t="shared" si="46"/>
        <v>0.91413294003414081</v>
      </c>
      <c r="M278" s="12">
        <f t="shared" si="47"/>
        <v>566.81542022018118</v>
      </c>
      <c r="N278" s="11">
        <f t="shared" si="48"/>
        <v>6.9123831734168437</v>
      </c>
      <c r="O278" s="11">
        <f t="shared" si="49"/>
        <v>804.42000000000007</v>
      </c>
      <c r="P278" s="18">
        <f t="shared" si="41"/>
        <v>9.2781834164483282E-2</v>
      </c>
    </row>
    <row r="279" spans="6:16" x14ac:dyDescent="0.2">
      <c r="F279" s="10">
        <v>2.78</v>
      </c>
      <c r="G279" s="11">
        <f t="shared" si="50"/>
        <v>14.456858472229907</v>
      </c>
      <c r="H279" s="11">
        <f t="shared" si="42"/>
        <v>7.5680716361867262</v>
      </c>
      <c r="I279" s="11">
        <f t="shared" si="43"/>
        <v>0.63610588843111304</v>
      </c>
      <c r="J279" s="11">
        <f t="shared" si="44"/>
        <v>22.376964283827817</v>
      </c>
      <c r="K279" s="12">
        <f t="shared" si="45"/>
        <v>74.537647135179085</v>
      </c>
      <c r="L279" s="11">
        <f t="shared" si="46"/>
        <v>0.90899569677047665</v>
      </c>
      <c r="M279" s="12">
        <f t="shared" si="47"/>
        <v>564.10625311184367</v>
      </c>
      <c r="N279" s="11">
        <f t="shared" si="48"/>
        <v>6.8793445501444346</v>
      </c>
      <c r="O279" s="11">
        <f t="shared" si="49"/>
        <v>804.42000000000007</v>
      </c>
      <c r="P279" s="18">
        <f t="shared" si="41"/>
        <v>9.2264870060070961E-2</v>
      </c>
    </row>
    <row r="280" spans="6:16" x14ac:dyDescent="0.2">
      <c r="F280" s="10">
        <v>2.79</v>
      </c>
      <c r="G280" s="11">
        <f t="shared" si="50"/>
        <v>14.5326025213271</v>
      </c>
      <c r="H280" s="11">
        <f t="shared" si="42"/>
        <v>7.5744049097192514</v>
      </c>
      <c r="I280" s="11">
        <f t="shared" si="43"/>
        <v>0.63055692104508843</v>
      </c>
      <c r="J280" s="11">
        <f t="shared" si="44"/>
        <v>22.414431882121846</v>
      </c>
      <c r="K280" s="12">
        <f t="shared" si="45"/>
        <v>74.120099407819097</v>
      </c>
      <c r="L280" s="11">
        <f t="shared" si="46"/>
        <v>0.90390365131486705</v>
      </c>
      <c r="M280" s="12">
        <f t="shared" si="47"/>
        <v>561.41564486346397</v>
      </c>
      <c r="N280" s="11">
        <f t="shared" si="48"/>
        <v>6.8465322544324874</v>
      </c>
      <c r="O280" s="11">
        <f t="shared" si="49"/>
        <v>804.42000000000007</v>
      </c>
      <c r="P280" s="18">
        <f t="shared" si="41"/>
        <v>9.1752380601177116E-2</v>
      </c>
    </row>
    <row r="281" spans="6:16" x14ac:dyDescent="0.2">
      <c r="F281" s="10">
        <v>2.8</v>
      </c>
      <c r="G281" s="11">
        <f t="shared" si="50"/>
        <v>14.608409350686689</v>
      </c>
      <c r="H281" s="11">
        <f t="shared" si="42"/>
        <v>7.5806829359589631</v>
      </c>
      <c r="I281" s="11">
        <f t="shared" si="43"/>
        <v>0.62505635918338176</v>
      </c>
      <c r="J281" s="11">
        <f t="shared" si="44"/>
        <v>22.451603570253795</v>
      </c>
      <c r="K281" s="12">
        <f t="shared" si="45"/>
        <v>73.706225023291097</v>
      </c>
      <c r="L281" s="11">
        <f t="shared" si="46"/>
        <v>0.89885640272306211</v>
      </c>
      <c r="M281" s="12">
        <f t="shared" si="47"/>
        <v>558.74352230801435</v>
      </c>
      <c r="N281" s="11">
        <f t="shared" si="48"/>
        <v>6.8139453940001742</v>
      </c>
      <c r="O281" s="11">
        <f t="shared" si="49"/>
        <v>804.42000000000007</v>
      </c>
      <c r="P281" s="18">
        <f t="shared" si="41"/>
        <v>9.1244327766530811E-2</v>
      </c>
    </row>
    <row r="282" spans="6:16" x14ac:dyDescent="0.2">
      <c r="F282" s="10">
        <v>2.81</v>
      </c>
      <c r="G282" s="11">
        <f t="shared" si="50"/>
        <v>14.684278412655155</v>
      </c>
      <c r="H282" s="11">
        <f t="shared" si="42"/>
        <v>7.5869061968467317</v>
      </c>
      <c r="I282" s="11">
        <f t="shared" si="43"/>
        <v>0.61960378058818855</v>
      </c>
      <c r="J282" s="11">
        <f t="shared" si="44"/>
        <v>22.488481392234505</v>
      </c>
      <c r="K282" s="12">
        <f t="shared" si="45"/>
        <v>73.295991400465965</v>
      </c>
      <c r="L282" s="11">
        <f t="shared" si="46"/>
        <v>0.89385355366421904</v>
      </c>
      <c r="M282" s="12">
        <f t="shared" si="47"/>
        <v>556.08981136021998</v>
      </c>
      <c r="N282" s="11">
        <f t="shared" si="48"/>
        <v>6.7815830653685358</v>
      </c>
      <c r="O282" s="11">
        <f t="shared" si="49"/>
        <v>804.42000000000007</v>
      </c>
      <c r="P282" s="18">
        <f t="shared" si="41"/>
        <v>9.0740673838554706E-2</v>
      </c>
    </row>
    <row r="283" spans="6:16" x14ac:dyDescent="0.2">
      <c r="F283" s="10">
        <v>2.82</v>
      </c>
      <c r="G283" s="11">
        <f t="shared" si="50"/>
        <v>14.760209164356349</v>
      </c>
      <c r="H283" s="11">
        <f t="shared" si="42"/>
        <v>7.5930751701192962</v>
      </c>
      <c r="I283" s="11">
        <f t="shared" si="43"/>
        <v>0.61419876668520268</v>
      </c>
      <c r="J283" s="11">
        <f t="shared" si="44"/>
        <v>22.525067383577682</v>
      </c>
      <c r="K283" s="12">
        <f t="shared" si="45"/>
        <v>72.889366251764301</v>
      </c>
      <c r="L283" s="11">
        <f t="shared" si="46"/>
        <v>0.88889471038736956</v>
      </c>
      <c r="M283" s="12">
        <f t="shared" si="47"/>
        <v>553.45443705200296</v>
      </c>
      <c r="N283" s="11">
        <f t="shared" si="48"/>
        <v>6.7494443542927183</v>
      </c>
      <c r="O283" s="11">
        <f t="shared" si="49"/>
        <v>804.42000000000007</v>
      </c>
      <c r="P283" s="18">
        <f t="shared" si="41"/>
        <v>9.0241381401466494E-2</v>
      </c>
    </row>
    <row r="284" spans="6:16" x14ac:dyDescent="0.2">
      <c r="F284" s="10">
        <v>2.83</v>
      </c>
      <c r="G284" s="11">
        <f t="shared" si="50"/>
        <v>14.836201067649808</v>
      </c>
      <c r="H284" s="11">
        <f t="shared" si="42"/>
        <v>7.5991903293459311</v>
      </c>
      <c r="I284" s="11">
        <f t="shared" si="43"/>
        <v>0.60884090255148338</v>
      </c>
      <c r="J284" s="11">
        <f t="shared" si="44"/>
        <v>22.561363571211857</v>
      </c>
      <c r="K284" s="12">
        <f t="shared" si="45"/>
        <v>72.486317580433493</v>
      </c>
      <c r="L284" s="11">
        <f t="shared" si="46"/>
        <v>0.88397948268821336</v>
      </c>
      <c r="M284" s="12">
        <f t="shared" si="47"/>
        <v>550.83732356712812</v>
      </c>
      <c r="N284" s="11">
        <f t="shared" si="48"/>
        <v>6.7175283361844897</v>
      </c>
      <c r="O284" s="11">
        <f t="shared" si="49"/>
        <v>804.42000000000007</v>
      </c>
      <c r="P284" s="18">
        <f t="shared" si="41"/>
        <v>8.9746413339376829E-2</v>
      </c>
    </row>
    <row r="285" spans="6:16" x14ac:dyDescent="0.2">
      <c r="F285" s="10">
        <v>2.84</v>
      </c>
      <c r="G285" s="11">
        <f t="shared" si="50"/>
        <v>14.912253589089456</v>
      </c>
      <c r="H285" s="11">
        <f t="shared" si="42"/>
        <v>7.6052521439648118</v>
      </c>
      <c r="I285" s="11">
        <f t="shared" si="43"/>
        <v>0.60352977688360399</v>
      </c>
      <c r="J285" s="11">
        <f t="shared" si="44"/>
        <v>22.597371973396022</v>
      </c>
      <c r="K285" s="12">
        <f t="shared" si="45"/>
        <v>72.086813677851552</v>
      </c>
      <c r="L285" s="11">
        <f t="shared" si="46"/>
        <v>0.87910748387623849</v>
      </c>
      <c r="M285" s="12">
        <f t="shared" si="47"/>
        <v>548.23839427507244</v>
      </c>
      <c r="N285" s="11">
        <f t="shared" si="48"/>
        <v>6.685834076525274</v>
      </c>
      <c r="O285" s="11">
        <f t="shared" si="49"/>
        <v>804.42000000000007</v>
      </c>
      <c r="P285" s="18">
        <f t="shared" si="41"/>
        <v>8.9255732834385204E-2</v>
      </c>
    </row>
    <row r="286" spans="6:16" x14ac:dyDescent="0.2">
      <c r="F286" s="10">
        <v>2.85</v>
      </c>
      <c r="G286" s="11">
        <f t="shared" si="50"/>
        <v>14.988366199882647</v>
      </c>
      <c r="H286" s="11">
        <f t="shared" si="42"/>
        <v>7.6112610793190427</v>
      </c>
      <c r="I286" s="11">
        <f t="shared" si="43"/>
        <v>0.59826498196607558</v>
      </c>
      <c r="J286" s="11">
        <f t="shared" si="44"/>
        <v>22.633094599638682</v>
      </c>
      <c r="K286" s="12">
        <f t="shared" si="45"/>
        <v>71.690823120856876</v>
      </c>
      <c r="L286" s="11">
        <f t="shared" si="46"/>
        <v>0.87427833074215699</v>
      </c>
      <c r="M286" s="12">
        <f t="shared" si="47"/>
        <v>545.65757176412365</v>
      </c>
      <c r="N286" s="11">
        <f t="shared" si="48"/>
        <v>6.6543606312698005</v>
      </c>
      <c r="O286" s="11">
        <f t="shared" si="49"/>
        <v>804.42000000000007</v>
      </c>
      <c r="P286" s="18">
        <f t="shared" si="41"/>
        <v>8.8769303364673188E-2</v>
      </c>
    </row>
    <row r="287" spans="6:16" x14ac:dyDescent="0.2">
      <c r="F287" s="10">
        <v>2.86</v>
      </c>
      <c r="G287" s="11">
        <f t="shared" si="50"/>
        <v>15.064538375849571</v>
      </c>
      <c r="H287" s="11">
        <f t="shared" si="42"/>
        <v>7.617217596692381</v>
      </c>
      <c r="I287" s="11">
        <f t="shared" si="43"/>
        <v>0.59304611364005211</v>
      </c>
      <c r="J287" s="11">
        <f t="shared" si="44"/>
        <v>22.668533450620334</v>
      </c>
      <c r="K287" s="12">
        <f t="shared" si="45"/>
        <v>71.298314769104607</v>
      </c>
      <c r="L287" s="11">
        <f t="shared" si="46"/>
        <v>0.86949164352566599</v>
      </c>
      <c r="M287" s="12">
        <f t="shared" si="47"/>
        <v>543.09477787373589</v>
      </c>
      <c r="N287" s="11">
        <f t="shared" si="48"/>
        <v>6.6231070472406817</v>
      </c>
      <c r="O287" s="11">
        <f t="shared" si="49"/>
        <v>804.42000000000007</v>
      </c>
      <c r="P287" s="18">
        <f t="shared" si="41"/>
        <v>8.8287088702596744E-2</v>
      </c>
    </row>
    <row r="288" spans="6:16" x14ac:dyDescent="0.2">
      <c r="F288" s="10">
        <v>2.87</v>
      </c>
      <c r="G288" s="11">
        <f t="shared" si="50"/>
        <v>15.140769597383017</v>
      </c>
      <c r="H288" s="11">
        <f t="shared" si="42"/>
        <v>7.6231221533446503</v>
      </c>
      <c r="I288" s="11">
        <f t="shared" si="43"/>
        <v>0.58787277127229987</v>
      </c>
      <c r="J288" s="11">
        <f t="shared" si="44"/>
        <v>22.70369051811938</v>
      </c>
      <c r="K288" s="12">
        <f t="shared" si="45"/>
        <v>70.909257762447965</v>
      </c>
      <c r="L288" s="11">
        <f t="shared" si="46"/>
        <v>0.86474704588351181</v>
      </c>
      <c r="M288" s="12">
        <f t="shared" si="47"/>
        <v>540.54993372614319</v>
      </c>
      <c r="N288" s="11">
        <f t="shared" si="48"/>
        <v>6.5920723625139415</v>
      </c>
      <c r="O288" s="11">
        <f t="shared" si="49"/>
        <v>804.42000000000007</v>
      </c>
      <c r="P288" s="18">
        <f t="shared" si="41"/>
        <v>8.7809052912776769E-2</v>
      </c>
    </row>
    <row r="289" spans="6:16" x14ac:dyDescent="0.2">
      <c r="F289" s="10">
        <v>2.88</v>
      </c>
      <c r="G289" s="11">
        <f t="shared" si="50"/>
        <v>15.217059349408485</v>
      </c>
      <c r="H289" s="11">
        <f t="shared" si="42"/>
        <v>7.6289752025468411</v>
      </c>
      <c r="I289" s="11">
        <f t="shared" si="43"/>
        <v>0.58274455772444655</v>
      </c>
      <c r="J289" s="11">
        <f t="shared" si="44"/>
        <v>22.738567784941221</v>
      </c>
      <c r="K289" s="12">
        <f t="shared" si="45"/>
        <v>70.523621518345834</v>
      </c>
      <c r="L289" s="11">
        <f t="shared" si="46"/>
        <v>0.86004416485787605</v>
      </c>
      <c r="M289" s="12">
        <f t="shared" si="47"/>
        <v>538.02295975725917</v>
      </c>
      <c r="N289" s="11">
        <f t="shared" si="48"/>
        <v>6.5612556067958439</v>
      </c>
      <c r="O289" s="11">
        <f t="shared" si="49"/>
        <v>804.42000000000007</v>
      </c>
      <c r="P289" s="18">
        <f t="shared" si="41"/>
        <v>8.7335160350189719E-2</v>
      </c>
    </row>
    <row r="290" spans="6:16" x14ac:dyDescent="0.2">
      <c r="F290" s="10">
        <v>2.89</v>
      </c>
      <c r="G290" s="11">
        <f t="shared" si="50"/>
        <v>15.293407121344645</v>
      </c>
      <c r="H290" s="11">
        <f t="shared" si="42"/>
        <v>7.6347771936159106</v>
      </c>
      <c r="I290" s="11">
        <f t="shared" si="43"/>
        <v>0.57766107932249111</v>
      </c>
      <c r="J290" s="11">
        <f t="shared" si="44"/>
        <v>22.773167224850607</v>
      </c>
      <c r="K290" s="12">
        <f t="shared" si="45"/>
        <v>70.141375729294879</v>
      </c>
      <c r="L290" s="11">
        <f t="shared" si="46"/>
        <v>0.8553826308450595</v>
      </c>
      <c r="M290" s="12">
        <f t="shared" si="47"/>
        <v>535.51377574686512</v>
      </c>
      <c r="N290" s="11">
        <f t="shared" si="48"/>
        <v>6.5306558017910374</v>
      </c>
      <c r="O290" s="11">
        <f t="shared" si="49"/>
        <v>804.42000000000007</v>
      </c>
      <c r="P290" s="18">
        <f t="shared" si="41"/>
        <v>8.6865375658257471E-2</v>
      </c>
    </row>
    <row r="291" spans="6:16" x14ac:dyDescent="0.2">
      <c r="F291" s="10">
        <v>2.9</v>
      </c>
      <c r="G291" s="11">
        <f t="shared" si="50"/>
        <v>15.369812407064137</v>
      </c>
      <c r="H291" s="11">
        <f t="shared" si="42"/>
        <v>7.6405285719492664</v>
      </c>
      <c r="I291" s="11">
        <f t="shared" si="43"/>
        <v>0.5726219458265851</v>
      </c>
      <c r="J291" s="11">
        <f t="shared" si="44"/>
        <v>22.807490802507051</v>
      </c>
      <c r="K291" s="12">
        <f t="shared" si="45"/>
        <v>69.762490360287032</v>
      </c>
      <c r="L291" s="11">
        <f t="shared" si="46"/>
        <v>0.85076207756447597</v>
      </c>
      <c r="M291" s="12">
        <f t="shared" si="47"/>
        <v>533.02230084810833</v>
      </c>
      <c r="N291" s="11">
        <f t="shared" si="48"/>
        <v>6.500271961562297</v>
      </c>
      <c r="O291" s="11">
        <f t="shared" si="49"/>
        <v>804.42000000000007</v>
      </c>
      <c r="P291" s="18">
        <f t="shared" si="41"/>
        <v>8.6399663766937848E-2</v>
      </c>
    </row>
    <row r="292" spans="6:16" x14ac:dyDescent="0.2">
      <c r="F292" s="10">
        <v>2.91</v>
      </c>
      <c r="G292" s="11">
        <f t="shared" si="50"/>
        <v>15.446274704854726</v>
      </c>
      <c r="H292" s="11">
        <f t="shared" si="42"/>
        <v>7.6462297790589684</v>
      </c>
      <c r="I292" s="11">
        <f t="shared" si="43"/>
        <v>0.56762677040107457</v>
      </c>
      <c r="J292" s="11">
        <f t="shared" si="44"/>
        <v>22.841540473403391</v>
      </c>
      <c r="K292" s="12">
        <f t="shared" si="45"/>
        <v>69.386935646291505</v>
      </c>
      <c r="L292" s="11">
        <f t="shared" si="46"/>
        <v>0.84618214202794517</v>
      </c>
      <c r="M292" s="12">
        <f t="shared" si="47"/>
        <v>530.54845361632238</v>
      </c>
      <c r="N292" s="11">
        <f t="shared" si="48"/>
        <v>6.4701030928819803</v>
      </c>
      <c r="O292" s="11">
        <f t="shared" si="49"/>
        <v>804.42000000000007</v>
      </c>
      <c r="P292" s="18">
        <f t="shared" si="41"/>
        <v>8.5937989890815678E-2</v>
      </c>
    </row>
    <row r="293" spans="6:16" x14ac:dyDescent="0.2">
      <c r="F293" s="10">
        <v>2.92</v>
      </c>
      <c r="G293" s="11">
        <f t="shared" si="50"/>
        <v>15.522793517380782</v>
      </c>
      <c r="H293" s="11">
        <f t="shared" si="42"/>
        <v>7.6518812526056132</v>
      </c>
      <c r="I293" s="11">
        <f t="shared" si="43"/>
        <v>0.56267516958480424</v>
      </c>
      <c r="J293" s="11">
        <f t="shared" si="44"/>
        <v>22.875318183807227</v>
      </c>
      <c r="K293" s="12">
        <f t="shared" si="45"/>
        <v>69.01468208976118</v>
      </c>
      <c r="L293" s="11">
        <f t="shared" si="46"/>
        <v>0.84164246450928271</v>
      </c>
      <c r="M293" s="12">
        <f t="shared" si="47"/>
        <v>528.09215203717997</v>
      </c>
      <c r="N293" s="11">
        <f t="shared" si="48"/>
        <v>6.4401481955753654</v>
      </c>
      <c r="O293" s="11">
        <f t="shared" si="49"/>
        <v>804.42000000000007</v>
      </c>
      <c r="P293" s="18">
        <f t="shared" si="41"/>
        <v>8.5480319527194953E-2</v>
      </c>
    </row>
    <row r="294" spans="6:16" x14ac:dyDescent="0.2">
      <c r="F294" s="10">
        <v>2.93</v>
      </c>
      <c r="G294" s="11">
        <f t="shared" si="50"/>
        <v>15.599368351645101</v>
      </c>
      <c r="H294" s="11">
        <f t="shared" si="42"/>
        <v>7.6574834264319396</v>
      </c>
      <c r="I294" s="11">
        <f t="shared" si="43"/>
        <v>0.55776676326167962</v>
      </c>
      <c r="J294" s="11">
        <f t="shared" si="44"/>
        <v>22.908825870705378</v>
      </c>
      <c r="K294" s="12">
        <f t="shared" si="45"/>
        <v>68.645700458163105</v>
      </c>
      <c r="L294" s="11">
        <f t="shared" si="46"/>
        <v>0.83714268851418416</v>
      </c>
      <c r="M294" s="12">
        <f t="shared" si="47"/>
        <v>525.65331355419539</v>
      </c>
      <c r="N294" s="11">
        <f t="shared" si="48"/>
        <v>6.410406262856041</v>
      </c>
      <c r="O294" s="11">
        <f t="shared" si="49"/>
        <v>804.42000000000007</v>
      </c>
      <c r="P294" s="18">
        <f t="shared" si="41"/>
        <v>8.5026618454192376E-2</v>
      </c>
    </row>
    <row r="295" spans="6:16" x14ac:dyDescent="0.2">
      <c r="F295" s="10">
        <v>2.94</v>
      </c>
      <c r="G295" s="11">
        <f t="shared" si="50"/>
        <v>15.675998718951062</v>
      </c>
      <c r="H295" s="11">
        <f t="shared" si="42"/>
        <v>7.6630367305961249</v>
      </c>
      <c r="I295" s="11">
        <f t="shared" si="43"/>
        <v>0.55290117463148969</v>
      </c>
      <c r="J295" s="11">
        <f t="shared" si="44"/>
        <v>22.942065461751088</v>
      </c>
      <c r="K295" s="12">
        <f t="shared" si="45"/>
        <v>68.279961781533245</v>
      </c>
      <c r="L295" s="11">
        <f t="shared" si="46"/>
        <v>0.83268246075040542</v>
      </c>
      <c r="M295" s="12">
        <f t="shared" si="47"/>
        <v>523.23185509558891</v>
      </c>
      <c r="N295" s="11">
        <f t="shared" si="48"/>
        <v>6.3808762816535225</v>
      </c>
      <c r="O295" s="11">
        <f t="shared" si="49"/>
        <v>804.42000000000007</v>
      </c>
      <c r="P295" s="18">
        <f t="shared" si="41"/>
        <v>8.4576852728833168E-2</v>
      </c>
    </row>
    <row r="296" spans="6:16" x14ac:dyDescent="0.2">
      <c r="F296" s="10">
        <v>2.95</v>
      </c>
      <c r="G296" s="11">
        <f t="shared" si="50"/>
        <v>15.75268413486511</v>
      </c>
      <c r="H296" s="11">
        <f t="shared" si="42"/>
        <v>7.6685415914048063</v>
      </c>
      <c r="I296" s="11">
        <f t="shared" si="43"/>
        <v>0.548078030180977</v>
      </c>
      <c r="J296" s="11">
        <f t="shared" si="44"/>
        <v>22.975038875214114</v>
      </c>
      <c r="K296" s="12">
        <f t="shared" si="45"/>
        <v>67.917437350054229</v>
      </c>
      <c r="L296" s="11">
        <f t="shared" si="46"/>
        <v>0.82826143109822226</v>
      </c>
      <c r="M296" s="12">
        <f t="shared" si="47"/>
        <v>520.82769310052106</v>
      </c>
      <c r="N296" s="11">
        <f t="shared" si="48"/>
        <v>6.3515572329331835</v>
      </c>
      <c r="O296" s="11">
        <f t="shared" si="49"/>
        <v>804.42000000000007</v>
      </c>
      <c r="P296" s="18">
        <f t="shared" si="41"/>
        <v>8.4130988685148317E-2</v>
      </c>
    </row>
    <row r="297" spans="6:16" x14ac:dyDescent="0.2">
      <c r="F297" s="10">
        <v>2.96</v>
      </c>
      <c r="G297" s="11">
        <f t="shared" si="50"/>
        <v>15.829424119179567</v>
      </c>
      <c r="H297" s="11">
        <f t="shared" si="42"/>
        <v>7.6739984314458018</v>
      </c>
      <c r="I297" s="11">
        <f t="shared" si="43"/>
        <v>0.54329695965516933</v>
      </c>
      <c r="J297" s="11">
        <f t="shared" si="44"/>
        <v>23.007748019933441</v>
      </c>
      <c r="K297" s="12">
        <f t="shared" si="45"/>
        <v>67.558098711657323</v>
      </c>
      <c r="L297" s="11">
        <f t="shared" si="46"/>
        <v>0.82387925258118688</v>
      </c>
      <c r="M297" s="12">
        <f t="shared" si="47"/>
        <v>518.44074354471888</v>
      </c>
      <c r="N297" s="11">
        <f t="shared" si="48"/>
        <v>6.3224480920087673</v>
      </c>
      <c r="O297" s="11">
        <f t="shared" si="49"/>
        <v>804.42000000000007</v>
      </c>
      <c r="P297" s="18">
        <f t="shared" si="41"/>
        <v>8.3688992932275455E-2</v>
      </c>
    </row>
    <row r="298" spans="6:16" x14ac:dyDescent="0.2">
      <c r="F298" s="10">
        <v>2.97</v>
      </c>
      <c r="G298" s="11">
        <f t="shared" si="50"/>
        <v>15.906218195875773</v>
      </c>
      <c r="H298" s="11">
        <f t="shared" si="42"/>
        <v>7.6794076696205531</v>
      </c>
      <c r="I298" s="11">
        <f t="shared" si="43"/>
        <v>0.53855759602895237</v>
      </c>
      <c r="J298" s="11">
        <f t="shared" si="44"/>
        <v>23.040194795272708</v>
      </c>
      <c r="K298" s="12">
        <f t="shared" si="45"/>
        <v>67.201917669646804</v>
      </c>
      <c r="L298" s="11">
        <f t="shared" si="46"/>
        <v>0.81953558133715609</v>
      </c>
      <c r="M298" s="12">
        <f t="shared" si="47"/>
        <v>516.07092196549468</v>
      </c>
      <c r="N298" s="11">
        <f t="shared" si="48"/>
        <v>6.2935478288474949</v>
      </c>
      <c r="O298" s="11">
        <f t="shared" si="49"/>
        <v>804.42000000000007</v>
      </c>
      <c r="P298" s="18">
        <f t="shared" si="41"/>
        <v>8.3250832352561588E-2</v>
      </c>
    </row>
    <row r="299" spans="6:16" x14ac:dyDescent="0.2">
      <c r="F299" s="10">
        <v>2.98</v>
      </c>
      <c r="G299" s="11">
        <f t="shared" si="50"/>
        <v>15.983065893087536</v>
      </c>
      <c r="H299" s="11">
        <f t="shared" si="42"/>
        <v>7.6847697211762824</v>
      </c>
      <c r="I299" s="11">
        <f t="shared" si="43"/>
        <v>0.53385957547889729</v>
      </c>
      <c r="J299" s="11">
        <f t="shared" si="44"/>
        <v>23.072381091078231</v>
      </c>
      <c r="K299" s="12">
        <f t="shared" si="45"/>
        <v>66.848866280347806</v>
      </c>
      <c r="L299" s="11">
        <f t="shared" si="46"/>
        <v>0.81523007658960744</v>
      </c>
      <c r="M299" s="12">
        <f t="shared" si="47"/>
        <v>513.71814348617897</v>
      </c>
      <c r="N299" s="11">
        <f t="shared" si="48"/>
        <v>6.264855408368037</v>
      </c>
      <c r="O299" s="11">
        <f t="shared" si="49"/>
        <v>804.42000000000007</v>
      </c>
      <c r="P299" s="18">
        <f t="shared" si="41"/>
        <v>8.2816474099669884E-2</v>
      </c>
    </row>
    <row r="300" spans="6:16" x14ac:dyDescent="0.2">
      <c r="F300" s="10">
        <v>2.99</v>
      </c>
      <c r="G300" s="11">
        <f t="shared" si="50"/>
        <v>16.059966743064916</v>
      </c>
      <c r="H300" s="11">
        <f t="shared" si="42"/>
        <v>7.6900849977378698</v>
      </c>
      <c r="I300" s="11">
        <f t="shared" si="43"/>
        <v>0.52920253735532996</v>
      </c>
      <c r="J300" s="11">
        <f t="shared" si="44"/>
        <v>23.104308787639503</v>
      </c>
      <c r="K300" s="12">
        <f t="shared" si="45"/>
        <v>66.498916850776567</v>
      </c>
      <c r="L300" s="11">
        <f t="shared" si="46"/>
        <v>0.81096240061922642</v>
      </c>
      <c r="M300" s="12">
        <f t="shared" si="47"/>
        <v>511.3823228399749</v>
      </c>
      <c r="N300" s="11">
        <f t="shared" si="48"/>
        <v>6.2363697907314011</v>
      </c>
      <c r="O300" s="11">
        <f t="shared" si="49"/>
        <v>804.42000000000007</v>
      </c>
      <c r="P300" s="18">
        <f t="shared" si="41"/>
        <v>8.2385885596689593E-2</v>
      </c>
    </row>
    <row r="301" spans="6:16" x14ac:dyDescent="0.2">
      <c r="F301" s="10">
        <v>3</v>
      </c>
      <c r="G301" s="11">
        <f t="shared" si="50"/>
        <v>16.136920282138309</v>
      </c>
      <c r="H301" s="11">
        <f t="shared" si="42"/>
        <v>7.6953539073394523</v>
      </c>
      <c r="I301" s="11">
        <f t="shared" si="43"/>
        <v>0.52458612415464601</v>
      </c>
      <c r="J301" s="11">
        <f t="shared" si="44"/>
        <v>23.13597975565223</v>
      </c>
      <c r="K301" s="12">
        <f t="shared" si="45"/>
        <v>66.152041936333205</v>
      </c>
      <c r="L301" s="11">
        <f t="shared" si="46"/>
        <v>0.80673221873577083</v>
      </c>
      <c r="M301" s="12">
        <f t="shared" si="47"/>
        <v>509.06337439324506</v>
      </c>
      <c r="N301" s="11">
        <f t="shared" si="48"/>
        <v>6.20808993162494</v>
      </c>
      <c r="O301" s="11">
        <f t="shared" si="49"/>
        <v>804.42000000000007</v>
      </c>
      <c r="P301" s="18">
        <f t="shared" si="41"/>
        <v>8.1959034534249894E-2</v>
      </c>
    </row>
    <row r="302" spans="6:16" x14ac:dyDescent="0.2">
      <c r="F302" s="10">
        <v>3.01</v>
      </c>
      <c r="G302" s="11">
        <f t="shared" si="50"/>
        <v>16.213926050682865</v>
      </c>
      <c r="H302" s="11">
        <f t="shared" si="42"/>
        <v>7.7005768544557451</v>
      </c>
      <c r="I302" s="11">
        <f t="shared" si="43"/>
        <v>0.52000998149186639</v>
      </c>
      <c r="J302" s="11">
        <f t="shared" si="44"/>
        <v>23.167395856183727</v>
      </c>
      <c r="K302" s="12">
        <f t="shared" si="45"/>
        <v>65.808214338516777</v>
      </c>
      <c r="L302" s="11">
        <f t="shared" si="46"/>
        <v>0.80253919925020456</v>
      </c>
      <c r="M302" s="12">
        <f t="shared" si="47"/>
        <v>506.76121216824498</v>
      </c>
      <c r="N302" s="11">
        <f t="shared" si="48"/>
        <v>6.1800147825395726</v>
      </c>
      <c r="O302" s="11">
        <f t="shared" si="49"/>
        <v>804.42000000000007</v>
      </c>
      <c r="P302" s="18">
        <f t="shared" si="41"/>
        <v>8.1535888868638093E-2</v>
      </c>
    </row>
    <row r="303" spans="6:16" x14ac:dyDescent="0.2">
      <c r="F303" s="10">
        <v>3.02</v>
      </c>
      <c r="G303" s="11">
        <f t="shared" si="50"/>
        <v>16.290983593083197</v>
      </c>
      <c r="H303" s="11">
        <f t="shared" si="42"/>
        <v>7.7057542400330963</v>
      </c>
      <c r="I303" s="11">
        <f t="shared" si="43"/>
        <v>0.51547375807343143</v>
      </c>
      <c r="J303" s="11">
        <f t="shared" si="44"/>
        <v>23.198558940640726</v>
      </c>
      <c r="K303" s="12">
        <f t="shared" si="45"/>
        <v>65.467407102662108</v>
      </c>
      <c r="L303" s="11">
        <f t="shared" si="46"/>
        <v>0.79838301344709883</v>
      </c>
      <c r="M303" s="12">
        <f t="shared" si="47"/>
        <v>504.4757498653114</v>
      </c>
      <c r="N303" s="11">
        <f t="shared" si="48"/>
        <v>6.1521432910403826</v>
      </c>
      <c r="O303" s="11">
        <f t="shared" si="49"/>
        <v>804.42000000000007</v>
      </c>
      <c r="P303" s="18">
        <f t="shared" si="41"/>
        <v>8.1116416819921863E-2</v>
      </c>
    </row>
    <row r="304" spans="6:16" x14ac:dyDescent="0.2">
      <c r="F304" s="10">
        <v>3.03</v>
      </c>
      <c r="G304" s="11">
        <f t="shared" si="50"/>
        <v>16.368092457698399</v>
      </c>
      <c r="H304" s="11">
        <f t="shared" si="42"/>
        <v>7.7108864615202606</v>
      </c>
      <c r="I304" s="11">
        <f t="shared" si="43"/>
        <v>0.51097710567023524</v>
      </c>
      <c r="J304" s="11">
        <f t="shared" si="44"/>
        <v>23.229470850739421</v>
      </c>
      <c r="K304" s="12">
        <f t="shared" si="45"/>
        <v>65.129593515698716</v>
      </c>
      <c r="L304" s="11">
        <f t="shared" si="46"/>
        <v>0.79426333555730144</v>
      </c>
      <c r="M304" s="12">
        <f t="shared" si="47"/>
        <v>502.20690088451897</v>
      </c>
      <c r="N304" s="11">
        <f t="shared" si="48"/>
        <v>6.1244744010307191</v>
      </c>
      <c r="O304" s="11">
        <f t="shared" si="49"/>
        <v>804.42000000000007</v>
      </c>
      <c r="P304" s="18">
        <f t="shared" si="41"/>
        <v>8.0700586870076765E-2</v>
      </c>
    </row>
    <row r="305" spans="6:16" x14ac:dyDescent="0.2">
      <c r="F305" s="10">
        <v>3.04</v>
      </c>
      <c r="G305" s="11">
        <f t="shared" si="50"/>
        <v>16.44525219682739</v>
      </c>
      <c r="H305" s="11">
        <f t="shared" si="42"/>
        <v>7.7159739128989129</v>
      </c>
      <c r="I305" s="11">
        <f t="shared" si="43"/>
        <v>0.50651967909089235</v>
      </c>
      <c r="J305" s="11">
        <f t="shared" si="44"/>
        <v>23.260133418477807</v>
      </c>
      <c r="K305" s="12">
        <f t="shared" si="45"/>
        <v>64.794747103930973</v>
      </c>
      <c r="L305" s="11">
        <f t="shared" si="46"/>
        <v>0.7901798427308655</v>
      </c>
      <c r="M305" s="12">
        <f t="shared" si="47"/>
        <v>499.95457834681378</v>
      </c>
      <c r="N305" s="11">
        <f t="shared" si="48"/>
        <v>6.0970070530099241</v>
      </c>
      <c r="O305" s="11">
        <f t="shared" si="49"/>
        <v>804.42000000000007</v>
      </c>
      <c r="P305" s="18">
        <f t="shared" si="41"/>
        <v>8.0288367761118154E-2</v>
      </c>
    </row>
    <row r="306" spans="6:16" x14ac:dyDescent="0.2">
      <c r="F306" s="10">
        <v>3.05</v>
      </c>
      <c r="G306" s="11">
        <f t="shared" si="50"/>
        <v>16.522462366674528</v>
      </c>
      <c r="H306" s="11">
        <f t="shared" si="42"/>
        <v>7.7210169847138923</v>
      </c>
      <c r="I306" s="11">
        <f t="shared" si="43"/>
        <v>0.50210113615523877</v>
      </c>
      <c r="J306" s="11">
        <f t="shared" si="44"/>
        <v>23.290548466110181</v>
      </c>
      <c r="K306" s="12">
        <f t="shared" si="45"/>
        <v>64.462841630839762</v>
      </c>
      <c r="L306" s="11">
        <f t="shared" si="46"/>
        <v>0.786132215010241</v>
      </c>
      <c r="M306" s="12">
        <f t="shared" si="47"/>
        <v>497.71869511463558</v>
      </c>
      <c r="N306" s="11">
        <f t="shared" si="48"/>
        <v>6.0697401843248242</v>
      </c>
      <c r="O306" s="11">
        <f t="shared" si="49"/>
        <v>804.42000000000007</v>
      </c>
      <c r="P306" s="18">
        <f t="shared" si="41"/>
        <v>7.9879728493238752E-2</v>
      </c>
    </row>
    <row r="307" spans="6:16" x14ac:dyDescent="0.2">
      <c r="F307" s="10">
        <v>3.06</v>
      </c>
      <c r="G307" s="11">
        <f t="shared" si="50"/>
        <v>16.59972252731556</v>
      </c>
      <c r="H307" s="11">
        <f t="shared" si="42"/>
        <v>7.7260160641031845</v>
      </c>
      <c r="I307" s="11">
        <f t="shared" si="43"/>
        <v>0.49772113766806386</v>
      </c>
      <c r="J307" s="11">
        <f t="shared" si="44"/>
        <v>23.320717806123813</v>
      </c>
      <c r="K307" s="12">
        <f t="shared" si="45"/>
        <v>64.133851094905054</v>
      </c>
      <c r="L307" s="11">
        <f t="shared" si="46"/>
        <v>0.78212013530372015</v>
      </c>
      <c r="M307" s="12">
        <f t="shared" si="47"/>
        <v>495.49916381203803</v>
      </c>
      <c r="N307" s="11">
        <f t="shared" si="48"/>
        <v>6.0426727294150977</v>
      </c>
      <c r="O307" s="11">
        <f t="shared" si="49"/>
        <v>804.42000000000007</v>
      </c>
      <c r="P307" s="18">
        <f t="shared" si="41"/>
        <v>7.9474638322951374E-2</v>
      </c>
    </row>
    <row r="308" spans="6:16" x14ac:dyDescent="0.2">
      <c r="F308" s="10">
        <v>3.07</v>
      </c>
      <c r="G308" s="11">
        <f t="shared" si="50"/>
        <v>16.677032242663838</v>
      </c>
      <c r="H308" s="11">
        <f t="shared" si="42"/>
        <v>7.7309715348276349</v>
      </c>
      <c r="I308" s="11">
        <f t="shared" si="43"/>
        <v>0.49337934739307249</v>
      </c>
      <c r="J308" s="11">
        <f t="shared" si="44"/>
        <v>23.350643241217636</v>
      </c>
      <c r="K308" s="12">
        <f t="shared" si="45"/>
        <v>63.807749727449576</v>
      </c>
      <c r="L308" s="11">
        <f t="shared" si="46"/>
        <v>0.77814328935914112</v>
      </c>
      <c r="M308" s="12">
        <f t="shared" si="47"/>
        <v>493.29589684431846</v>
      </c>
      <c r="N308" s="11">
        <f t="shared" si="48"/>
        <v>6.0158036200526634</v>
      </c>
      <c r="O308" s="11">
        <f t="shared" si="49"/>
        <v>804.42000000000007</v>
      </c>
      <c r="P308" s="18">
        <f t="shared" ref="P308:P371" si="51">K308/(SQRT(K308^2+O308^2))</f>
        <v>7.9073066761237598E-2</v>
      </c>
    </row>
    <row r="309" spans="6:16" x14ac:dyDescent="0.2">
      <c r="F309" s="10">
        <v>3.08</v>
      </c>
      <c r="G309" s="11">
        <f t="shared" si="50"/>
        <v>16.754391080436843</v>
      </c>
      <c r="H309" s="11">
        <f t="shared" si="42"/>
        <v>7.735883777300419</v>
      </c>
      <c r="I309" s="11">
        <f t="shared" si="43"/>
        <v>0.48907543202707154</v>
      </c>
      <c r="J309" s="11">
        <f t="shared" si="44"/>
        <v>23.380326564283084</v>
      </c>
      <c r="K309" s="12">
        <f t="shared" si="45"/>
        <v>63.484511990502952</v>
      </c>
      <c r="L309" s="11">
        <f t="shared" si="46"/>
        <v>0.77420136573784093</v>
      </c>
      <c r="M309" s="12">
        <f t="shared" si="47"/>
        <v>491.10880641716574</v>
      </c>
      <c r="N309" s="11">
        <f t="shared" si="48"/>
        <v>5.989131785575192</v>
      </c>
      <c r="O309" s="11">
        <f t="shared" si="49"/>
        <v>804.42000000000007</v>
      </c>
      <c r="P309" s="18">
        <f t="shared" si="51"/>
        <v>7.8674983571702189E-2</v>
      </c>
    </row>
    <row r="310" spans="6:16" x14ac:dyDescent="0.2">
      <c r="F310" s="10">
        <v>3.09</v>
      </c>
      <c r="G310" s="11">
        <f t="shared" si="50"/>
        <v>16.831798612123006</v>
      </c>
      <c r="H310" s="11">
        <f t="shared" si="42"/>
        <v>7.7407531686162336</v>
      </c>
      <c r="I310" s="11">
        <f t="shared" si="43"/>
        <v>0.48480906117438621</v>
      </c>
      <c r="J310" s="11">
        <f t="shared" si="44"/>
        <v>23.409769558386778</v>
      </c>
      <c r="K310" s="12">
        <f t="shared" si="45"/>
        <v>63.164112574686449</v>
      </c>
      <c r="L310" s="11">
        <f t="shared" si="46"/>
        <v>0.77029405578885912</v>
      </c>
      <c r="M310" s="12">
        <f t="shared" si="47"/>
        <v>488.93780455533664</v>
      </c>
      <c r="N310" s="11">
        <f t="shared" si="48"/>
        <v>5.9626561531138611</v>
      </c>
      <c r="O310" s="11">
        <f t="shared" si="49"/>
        <v>804.42000000000007</v>
      </c>
      <c r="P310" s="18">
        <f t="shared" si="51"/>
        <v>7.8280358768733821E-2</v>
      </c>
    </row>
    <row r="311" spans="6:16" x14ac:dyDescent="0.2">
      <c r="F311" s="10">
        <v>3.1</v>
      </c>
      <c r="G311" s="11">
        <f t="shared" si="50"/>
        <v>16.909254412948808</v>
      </c>
      <c r="H311" s="11">
        <f t="shared" si="42"/>
        <v>7.745580082580255</v>
      </c>
      <c r="I311" s="11">
        <f t="shared" si="43"/>
        <v>0.48057990732149403</v>
      </c>
      <c r="J311" s="11">
        <f t="shared" si="44"/>
        <v>23.438973996755262</v>
      </c>
      <c r="K311" s="12">
        <f t="shared" si="45"/>
        <v>62.846526397117771</v>
      </c>
      <c r="L311" s="11">
        <f t="shared" si="46"/>
        <v>0.76642105362338742</v>
      </c>
      <c r="M311" s="12">
        <f t="shared" si="47"/>
        <v>486.78280312086963</v>
      </c>
      <c r="N311" s="11">
        <f t="shared" si="48"/>
        <v>5.936375647815483</v>
      </c>
      <c r="O311" s="11">
        <f t="shared" si="49"/>
        <v>804.42000000000007</v>
      </c>
      <c r="P311" s="18">
        <f t="shared" si="51"/>
        <v>7.7889162615671872E-2</v>
      </c>
    </row>
    <row r="312" spans="6:16" x14ac:dyDescent="0.2">
      <c r="F312" s="10">
        <v>3.11</v>
      </c>
      <c r="G312" s="11">
        <f t="shared" si="50"/>
        <v>16.986758061846178</v>
      </c>
      <c r="H312" s="11">
        <f t="shared" si="42"/>
        <v>7.7503648897368258</v>
      </c>
      <c r="I312" s="11">
        <f t="shared" si="43"/>
        <v>0.47638764581188459</v>
      </c>
      <c r="J312" s="11">
        <f t="shared" si="44"/>
        <v>23.467941642761566</v>
      </c>
      <c r="K312" s="12">
        <f t="shared" si="45"/>
        <v>62.531728599336105</v>
      </c>
      <c r="L312" s="11">
        <f t="shared" si="46"/>
        <v>0.76258205608946472</v>
      </c>
      <c r="M312" s="12">
        <f t="shared" si="47"/>
        <v>484.64371383084671</v>
      </c>
      <c r="N312" s="11">
        <f t="shared" si="48"/>
        <v>5.9102891930591062</v>
      </c>
      <c r="O312" s="11">
        <f t="shared" si="49"/>
        <v>804.42000000000007</v>
      </c>
      <c r="P312" s="18">
        <f t="shared" si="51"/>
        <v>7.7501365622980128E-2</v>
      </c>
    </row>
    <row r="313" spans="6:16" x14ac:dyDescent="0.2">
      <c r="F313" s="10">
        <v>3.12</v>
      </c>
      <c r="G313" s="11">
        <f t="shared" si="50"/>
        <v>17.064309141420157</v>
      </c>
      <c r="H313" s="11">
        <f t="shared" si="42"/>
        <v>7.75510795739791</v>
      </c>
      <c r="I313" s="11">
        <f t="shared" si="43"/>
        <v>0.47223195482113622</v>
      </c>
      <c r="J313" s="11">
        <f t="shared" si="44"/>
        <v>23.496674249913635</v>
      </c>
      <c r="K313" s="12">
        <f t="shared" si="45"/>
        <v>62.21969454524681</v>
      </c>
      <c r="L313" s="11">
        <f t="shared" si="46"/>
        <v>0.7587767627469123</v>
      </c>
      <c r="M313" s="12">
        <f t="shared" si="47"/>
        <v>482.52044827471087</v>
      </c>
      <c r="N313" s="11">
        <f t="shared" si="48"/>
        <v>5.8843957106672056</v>
      </c>
      <c r="O313" s="11">
        <f t="shared" si="49"/>
        <v>804.42000000000007</v>
      </c>
      <c r="P313" s="18">
        <f t="shared" si="51"/>
        <v>7.7116938546426886E-2</v>
      </c>
    </row>
    <row r="314" spans="6:16" x14ac:dyDescent="0.2">
      <c r="F314" s="10">
        <v>3.13</v>
      </c>
      <c r="G314" s="11">
        <f t="shared" si="50"/>
        <v>17.141907237916868</v>
      </c>
      <c r="H314" s="11">
        <f t="shared" si="42"/>
        <v>7.7598096496712801</v>
      </c>
      <c r="I314" s="11">
        <f t="shared" si="43"/>
        <v>0.46811251533221088</v>
      </c>
      <c r="J314" s="11">
        <f t="shared" si="44"/>
        <v>23.525173561844529</v>
      </c>
      <c r="K314" s="12">
        <f t="shared" si="45"/>
        <v>61.910399819085825</v>
      </c>
      <c r="L314" s="11">
        <f t="shared" si="46"/>
        <v>0.75500487584251008</v>
      </c>
      <c r="M314" s="12">
        <f t="shared" si="47"/>
        <v>480.41291793114925</v>
      </c>
      <c r="N314" s="11">
        <f t="shared" si="48"/>
        <v>5.8586941211115766</v>
      </c>
      <c r="O314" s="11">
        <f t="shared" si="49"/>
        <v>804.42000000000007</v>
      </c>
      <c r="P314" s="18">
        <f t="shared" si="51"/>
        <v>7.6735852385272169E-2</v>
      </c>
    </row>
    <row r="315" spans="6:16" x14ac:dyDescent="0.2">
      <c r="F315" s="10">
        <v>3.14</v>
      </c>
      <c r="G315" s="11">
        <f t="shared" si="50"/>
        <v>17.219551941191753</v>
      </c>
      <c r="H315" s="11">
        <f t="shared" si="42"/>
        <v>7.7644703274884739</v>
      </c>
      <c r="I315" s="11">
        <f t="shared" si="43"/>
        <v>0.46402901111096412</v>
      </c>
      <c r="J315" s="11">
        <f t="shared" si="44"/>
        <v>23.553441312304393</v>
      </c>
      <c r="K315" s="12">
        <f t="shared" si="45"/>
        <v>61.603820223403453</v>
      </c>
      <c r="L315" s="11">
        <f t="shared" si="46"/>
        <v>0.75126610028540797</v>
      </c>
      <c r="M315" s="12">
        <f t="shared" si="47"/>
        <v>478.32103418455046</v>
      </c>
      <c r="N315" s="11">
        <f t="shared" si="48"/>
        <v>5.8331833437140306</v>
      </c>
      <c r="O315" s="11">
        <f t="shared" si="49"/>
        <v>804.42000000000007</v>
      </c>
      <c r="P315" s="18">
        <f t="shared" si="51"/>
        <v>7.6358078380461908E-2</v>
      </c>
    </row>
    <row r="316" spans="6:16" x14ac:dyDescent="0.2">
      <c r="F316" s="10">
        <v>3.15</v>
      </c>
      <c r="G316" s="11">
        <f t="shared" si="50"/>
        <v>17.297242844678077</v>
      </c>
      <c r="H316" s="11">
        <f t="shared" si="42"/>
        <v>7.7690903486325027</v>
      </c>
      <c r="I316" s="11">
        <f t="shared" si="43"/>
        <v>0.45998112868186963</v>
      </c>
      <c r="J316" s="11">
        <f t="shared" si="44"/>
        <v>23.581479225154155</v>
      </c>
      <c r="K316" s="12">
        <f t="shared" si="45"/>
        <v>61.299931777067464</v>
      </c>
      <c r="L316" s="11">
        <f t="shared" si="46"/>
        <v>0.7475601436227739</v>
      </c>
      <c r="M316" s="12">
        <f t="shared" si="47"/>
        <v>476.24470834104568</v>
      </c>
      <c r="N316" s="11">
        <f t="shared" si="48"/>
        <v>5.8078622968420204</v>
      </c>
      <c r="O316" s="11">
        <f t="shared" si="49"/>
        <v>804.42000000000007</v>
      </c>
      <c r="P316" s="18">
        <f t="shared" si="51"/>
        <v>7.5983588012829548E-2</v>
      </c>
    </row>
    <row r="317" spans="6:16" x14ac:dyDescent="0.2">
      <c r="F317" s="10">
        <v>3.16</v>
      </c>
      <c r="G317" s="11">
        <f t="shared" si="50"/>
        <v>17.374979545355732</v>
      </c>
      <c r="H317" s="11">
        <f t="shared" si="42"/>
        <v>7.7736700677653134</v>
      </c>
      <c r="I317" s="11">
        <f t="shared" si="43"/>
        <v>0.45596855730395353</v>
      </c>
      <c r="J317" s="11">
        <f t="shared" si="44"/>
        <v>23.609289014360826</v>
      </c>
      <c r="K317" s="12">
        <f t="shared" si="45"/>
        <v>60.998710713285014</v>
      </c>
      <c r="L317" s="11">
        <f t="shared" si="46"/>
        <v>0.74388671601567091</v>
      </c>
      <c r="M317" s="12">
        <f t="shared" si="47"/>
        <v>474.18385164413905</v>
      </c>
      <c r="N317" s="11">
        <f t="shared" si="48"/>
        <v>5.782729898099257</v>
      </c>
      <c r="O317" s="11">
        <f t="shared" si="49"/>
        <v>804.42000000000007</v>
      </c>
      <c r="P317" s="18">
        <f t="shared" si="51"/>
        <v>7.5612353001304769E-2</v>
      </c>
    </row>
    <row r="318" spans="6:16" x14ac:dyDescent="0.2">
      <c r="F318" s="10">
        <v>3.17</v>
      </c>
      <c r="G318" s="11">
        <f t="shared" si="50"/>
        <v>17.452761643720283</v>
      </c>
      <c r="H318" s="11">
        <f t="shared" si="42"/>
        <v>7.7782098364550185</v>
      </c>
      <c r="I318" s="11">
        <f t="shared" si="43"/>
        <v>0.45199098894694223</v>
      </c>
      <c r="J318" s="11">
        <f t="shared" si="44"/>
        <v>23.636872383994479</v>
      </c>
      <c r="K318" s="12">
        <f t="shared" si="45"/>
        <v>60.700133477643739</v>
      </c>
      <c r="L318" s="11">
        <f t="shared" si="46"/>
        <v>0.74024553021516759</v>
      </c>
      <c r="M318" s="12">
        <f t="shared" si="47"/>
        <v>472.13837528994111</v>
      </c>
      <c r="N318" s="11">
        <f t="shared" si="48"/>
        <v>5.7577850645114772</v>
      </c>
      <c r="O318" s="11">
        <f t="shared" si="49"/>
        <v>804.42000000000007</v>
      </c>
      <c r="P318" s="18">
        <f t="shared" si="51"/>
        <v>7.5244345301130194E-2</v>
      </c>
    </row>
    <row r="319" spans="6:16" x14ac:dyDescent="0.2">
      <c r="F319" s="10">
        <v>3.18</v>
      </c>
      <c r="G319" s="11">
        <f t="shared" si="50"/>
        <v>17.530588743752311</v>
      </c>
      <c r="H319" s="11">
        <f t="shared" si="42"/>
        <v>7.7827100032028822</v>
      </c>
      <c r="I319" s="11">
        <f t="shared" si="43"/>
        <v>0.4480481182676132</v>
      </c>
      <c r="J319" s="11">
        <f t="shared" si="44"/>
        <v>23.664231028226773</v>
      </c>
      <c r="K319" s="12">
        <f t="shared" si="45"/>
        <v>60.404176726171059</v>
      </c>
      <c r="L319" s="11">
        <f t="shared" si="46"/>
        <v>0.73663630153867143</v>
      </c>
      <c r="M319" s="12">
        <f t="shared" si="47"/>
        <v>470.10819044200622</v>
      </c>
      <c r="N319" s="11">
        <f t="shared" si="48"/>
        <v>5.7330267127073933</v>
      </c>
      <c r="O319" s="11">
        <f t="shared" si="49"/>
        <v>804.42000000000007</v>
      </c>
      <c r="P319" s="18">
        <f t="shared" si="51"/>
        <v>7.4879537102085281E-2</v>
      </c>
    </row>
    <row r="320" spans="6:16" x14ac:dyDescent="0.2">
      <c r="F320" s="10">
        <v>3.19</v>
      </c>
      <c r="G320" s="11">
        <f t="shared" si="50"/>
        <v>17.608460452887012</v>
      </c>
      <c r="H320" s="11">
        <f t="shared" si="42"/>
        <v>7.7871709134700717</v>
      </c>
      <c r="I320" s="11">
        <f t="shared" si="43"/>
        <v>0.44413964258635735</v>
      </c>
      <c r="J320" s="11">
        <f t="shared" si="44"/>
        <v>23.691366631331007</v>
      </c>
      <c r="K320" s="12">
        <f t="shared" si="45"/>
        <v>60.110817323412313</v>
      </c>
      <c r="L320" s="11">
        <f t="shared" si="46"/>
        <v>0.73305874784649161</v>
      </c>
      <c r="M320" s="12">
        <f t="shared" si="47"/>
        <v>468.0932082457893</v>
      </c>
      <c r="N320" s="11">
        <f t="shared" si="48"/>
        <v>5.7084537590949909</v>
      </c>
      <c r="O320" s="11">
        <f t="shared" si="49"/>
        <v>804.42000000000007</v>
      </c>
      <c r="P320" s="18">
        <f t="shared" si="51"/>
        <v>7.4517900826718525E-2</v>
      </c>
    </row>
    <row r="321" spans="6:16" x14ac:dyDescent="0.2">
      <c r="F321" s="10">
        <v>3.2</v>
      </c>
      <c r="G321" s="11">
        <f t="shared" si="50"/>
        <v>17.686376381984054</v>
      </c>
      <c r="H321" s="11">
        <f t="shared" si="42"/>
        <v>7.7915929097041818</v>
      </c>
      <c r="I321" s="11">
        <f t="shared" si="43"/>
        <v>0.44026526186394216</v>
      </c>
      <c r="J321" s="11">
        <f t="shared" si="44"/>
        <v>23.718280867683735</v>
      </c>
      <c r="K321" s="12">
        <f t="shared" si="45"/>
        <v>59.820032340526993</v>
      </c>
      <c r="L321" s="11">
        <f t="shared" si="46"/>
        <v>0.72951258951862186</v>
      </c>
      <c r="M321" s="12">
        <f t="shared" si="47"/>
        <v>466.09333984272496</v>
      </c>
      <c r="N321" s="11">
        <f t="shared" si="48"/>
        <v>5.6840651200332317</v>
      </c>
      <c r="O321" s="11">
        <f t="shared" si="49"/>
        <v>804.42000000000007</v>
      </c>
      <c r="P321" s="18">
        <f t="shared" si="51"/>
        <v>7.4159409128587442E-2</v>
      </c>
    </row>
    <row r="322" spans="6:16" x14ac:dyDescent="0.2">
      <c r="F322" s="10">
        <v>3.21</v>
      </c>
      <c r="G322" s="11">
        <f t="shared" si="50"/>
        <v>17.764336145297708</v>
      </c>
      <c r="H322" s="11">
        <f t="shared" ref="H322:H385" si="52">$A$3*(1-EXP(-F322/$A$5))</f>
        <v>7.7959763313655186</v>
      </c>
      <c r="I322" s="11">
        <f t="shared" si="43"/>
        <v>0.43642467867847906</v>
      </c>
      <c r="J322" s="11">
        <f t="shared" si="44"/>
        <v>23.744975401767739</v>
      </c>
      <c r="K322" s="12">
        <f t="shared" si="45"/>
        <v>59.53179905340302</v>
      </c>
      <c r="L322" s="11">
        <f t="shared" si="46"/>
        <v>0.7259975494317441</v>
      </c>
      <c r="M322" s="12">
        <f t="shared" si="47"/>
        <v>464.10849638393813</v>
      </c>
      <c r="N322" s="11">
        <f t="shared" si="48"/>
        <v>5.6598597119992453</v>
      </c>
      <c r="O322" s="11">
        <f t="shared" si="49"/>
        <v>804.42000000000007</v>
      </c>
      <c r="P322" s="18">
        <f t="shared" si="51"/>
        <v>7.3804034890506603E-2</v>
      </c>
    </row>
    <row r="323" spans="6:16" x14ac:dyDescent="0.2">
      <c r="F323" s="10">
        <v>3.22</v>
      </c>
      <c r="G323" s="11">
        <f t="shared" si="50"/>
        <v>17.842339360447241</v>
      </c>
      <c r="H323" s="11">
        <f t="shared" si="52"/>
        <v>7.8003215149531639</v>
      </c>
      <c r="I323" s="11">
        <f t="shared" ref="I323:I386" si="53">($A$3/$A$5)*EXP(-F323/$A$5)</f>
        <v>0.43261759820259166</v>
      </c>
      <c r="J323" s="11">
        <f t="shared" ref="J323:J386" si="54">(0.5*(1.293*($A$13/760*273/(273+$A$11)))*((0.2025*$A$7^0.725*$A$9^0.425)*0.266)*0.9)*H323^2</f>
        <v>23.771451888176539</v>
      </c>
      <c r="K323" s="12">
        <f t="shared" ref="K323:K386" si="55">J323+$A$9*I323</f>
        <v>59.24609494078905</v>
      </c>
      <c r="L323" s="11">
        <f t="shared" ref="L323:L386" si="56">K323/$A$9</f>
        <v>0.7225133529364518</v>
      </c>
      <c r="M323" s="12">
        <f t="shared" ref="M323:M386" si="57">K323*H323</f>
        <v>462.13858904359461</v>
      </c>
      <c r="N323" s="11">
        <f t="shared" ref="N323:N386" si="58">L323*H323</f>
        <v>5.6358364517511541</v>
      </c>
      <c r="O323" s="11">
        <f t="shared" ref="O323:O386" si="59">$A$9*9.81</f>
        <v>804.42000000000007</v>
      </c>
      <c r="P323" s="18">
        <f t="shared" si="51"/>
        <v>7.3451751222804049E-2</v>
      </c>
    </row>
    <row r="324" spans="6:16" x14ac:dyDescent="0.2">
      <c r="F324" s="10">
        <v>3.23</v>
      </c>
      <c r="G324" s="11">
        <f t="shared" ref="G324:G387" si="60">G323+H324*0.01</f>
        <v>17.920385648387548</v>
      </c>
      <c r="H324" s="11">
        <f t="shared" si="52"/>
        <v>7.8046287940308012</v>
      </c>
      <c r="I324" s="11">
        <f t="shared" si="53"/>
        <v>0.4288437281807827</v>
      </c>
      <c r="J324" s="11">
        <f t="shared" si="54"/>
        <v>23.79771197162016</v>
      </c>
      <c r="K324" s="12">
        <f t="shared" si="55"/>
        <v>58.962897682444343</v>
      </c>
      <c r="L324" s="11">
        <f t="shared" si="56"/>
        <v>0.71905972783468708</v>
      </c>
      <c r="M324" s="12">
        <f t="shared" si="57"/>
        <v>460.18352903189714</v>
      </c>
      <c r="N324" s="11">
        <f t="shared" si="58"/>
        <v>5.6119942564865504</v>
      </c>
      <c r="O324" s="11">
        <f t="shared" si="59"/>
        <v>804.42000000000007</v>
      </c>
      <c r="P324" s="18">
        <f t="shared" si="51"/>
        <v>7.3102531461585837E-2</v>
      </c>
    </row>
    <row r="325" spans="6:16" x14ac:dyDescent="0.2">
      <c r="F325" s="10">
        <v>3.24</v>
      </c>
      <c r="G325" s="11">
        <f t="shared" si="60"/>
        <v>17.99847463338007</v>
      </c>
      <c r="H325" s="11">
        <f t="shared" si="52"/>
        <v>7.8088984992523258</v>
      </c>
      <c r="I325" s="11">
        <f t="shared" si="53"/>
        <v>0.4251027789069981</v>
      </c>
      <c r="J325" s="11">
        <f t="shared" si="54"/>
        <v>23.823757286932366</v>
      </c>
      <c r="K325" s="12">
        <f t="shared" si="55"/>
        <v>58.682185157306208</v>
      </c>
      <c r="L325" s="11">
        <f t="shared" si="56"/>
        <v>0.71563640435739273</v>
      </c>
      <c r="M325" s="12">
        <f t="shared" si="57"/>
        <v>458.24322760773555</v>
      </c>
      <c r="N325" s="11">
        <f t="shared" si="58"/>
        <v>5.5883320439967745</v>
      </c>
      <c r="O325" s="11">
        <f t="shared" si="59"/>
        <v>804.42000000000007</v>
      </c>
      <c r="P325" s="18">
        <f t="shared" si="51"/>
        <v>7.2756349167009141E-2</v>
      </c>
    </row>
    <row r="326" spans="6:16" x14ac:dyDescent="0.2">
      <c r="F326" s="10">
        <v>3.25</v>
      </c>
      <c r="G326" s="11">
        <f t="shared" si="60"/>
        <v>18.076605942963944</v>
      </c>
      <c r="H326" s="11">
        <f t="shared" si="52"/>
        <v>7.8131309583872266</v>
      </c>
      <c r="I326" s="11">
        <f t="shared" si="53"/>
        <v>0.42139446320238938</v>
      </c>
      <c r="J326" s="11">
        <f t="shared" si="54"/>
        <v>23.849589459079109</v>
      </c>
      <c r="K326" s="12">
        <f t="shared" si="55"/>
        <v>58.403935441675031</v>
      </c>
      <c r="L326" s="11">
        <f t="shared" si="56"/>
        <v>0.71224311514237848</v>
      </c>
      <c r="M326" s="12">
        <f t="shared" si="57"/>
        <v>456.31759609100015</v>
      </c>
      <c r="N326" s="11">
        <f t="shared" si="58"/>
        <v>5.564848732817075</v>
      </c>
      <c r="O326" s="11">
        <f t="shared" si="59"/>
        <v>804.42000000000007</v>
      </c>
      <c r="P326" s="18">
        <f t="shared" si="51"/>
        <v>7.2413178121564198E-2</v>
      </c>
    </row>
    <row r="327" spans="6:16" x14ac:dyDescent="0.2">
      <c r="F327" s="10">
        <v>3.26</v>
      </c>
      <c r="G327" s="11">
        <f t="shared" si="60"/>
        <v>18.154779207927401</v>
      </c>
      <c r="H327" s="11">
        <f t="shared" si="52"/>
        <v>7.8173264963457481</v>
      </c>
      <c r="I327" s="11">
        <f t="shared" si="53"/>
        <v>0.41771849639326492</v>
      </c>
      <c r="J327" s="11">
        <f t="shared" si="54"/>
        <v>23.875210103168325</v>
      </c>
      <c r="K327" s="12">
        <f t="shared" si="55"/>
        <v>58.128126807416052</v>
      </c>
      <c r="L327" s="11">
        <f t="shared" si="56"/>
        <v>0.70887959521239086</v>
      </c>
      <c r="M327" s="12">
        <f t="shared" si="57"/>
        <v>454.40654587455907</v>
      </c>
      <c r="N327" s="11">
        <f t="shared" si="58"/>
        <v>5.5415432423726712</v>
      </c>
      <c r="O327" s="11">
        <f t="shared" si="59"/>
        <v>804.42000000000007</v>
      </c>
      <c r="P327" s="18">
        <f t="shared" si="51"/>
        <v>7.207299232836413E-2</v>
      </c>
    </row>
    <row r="328" spans="6:16" x14ac:dyDescent="0.2">
      <c r="F328" s="10">
        <v>3.27</v>
      </c>
      <c r="G328" s="11">
        <f t="shared" si="60"/>
        <v>18.232994062279438</v>
      </c>
      <c r="H328" s="11">
        <f t="shared" si="52"/>
        <v>7.8214854352038348</v>
      </c>
      <c r="I328" s="11">
        <f t="shared" si="53"/>
        <v>0.41407459628923932</v>
      </c>
      <c r="J328" s="11">
        <f t="shared" si="54"/>
        <v>23.900620824460919</v>
      </c>
      <c r="K328" s="12">
        <f t="shared" si="55"/>
        <v>57.854737720178548</v>
      </c>
      <c r="L328" s="11">
        <f t="shared" si="56"/>
        <v>0.70554558195339689</v>
      </c>
      <c r="M328" s="12">
        <f t="shared" si="57"/>
        <v>452.50998843591441</v>
      </c>
      <c r="N328" s="11">
        <f t="shared" si="58"/>
        <v>5.5184144931209076</v>
      </c>
      <c r="O328" s="11">
        <f t="shared" si="59"/>
        <v>804.42000000000007</v>
      </c>
      <c r="P328" s="18">
        <f t="shared" si="51"/>
        <v>7.1735766009444368E-2</v>
      </c>
    </row>
    <row r="329" spans="6:16" x14ac:dyDescent="0.2">
      <c r="F329" s="10">
        <v>3.28</v>
      </c>
      <c r="G329" s="11">
        <f t="shared" si="60"/>
        <v>18.311250143221717</v>
      </c>
      <c r="H329" s="11">
        <f t="shared" si="52"/>
        <v>7.8256080942278494</v>
      </c>
      <c r="I329" s="11">
        <f t="shared" si="53"/>
        <v>0.41046248316156941</v>
      </c>
      <c r="J329" s="11">
        <f t="shared" si="54"/>
        <v>23.925823218382973</v>
      </c>
      <c r="K329" s="12">
        <f t="shared" si="55"/>
        <v>57.583746837631665</v>
      </c>
      <c r="L329" s="11">
        <f t="shared" si="56"/>
        <v>0.70224081509306913</v>
      </c>
      <c r="M329" s="12">
        <f t="shared" si="57"/>
        <v>450.6278353485377</v>
      </c>
      <c r="N329" s="11">
        <f t="shared" si="58"/>
        <v>5.4954614066894845</v>
      </c>
      <c r="O329" s="11">
        <f t="shared" si="59"/>
        <v>804.42000000000007</v>
      </c>
      <c r="P329" s="18">
        <f t="shared" si="51"/>
        <v>7.1401473604070315E-2</v>
      </c>
    </row>
    <row r="330" spans="6:16" x14ac:dyDescent="0.2">
      <c r="F330" s="10">
        <v>3.29</v>
      </c>
      <c r="G330" s="11">
        <f t="shared" si="60"/>
        <v>18.389547091120708</v>
      </c>
      <c r="H330" s="11">
        <f t="shared" si="52"/>
        <v>7.8296947898990901</v>
      </c>
      <c r="I330" s="11">
        <f t="shared" si="53"/>
        <v>0.40688187972168005</v>
      </c>
      <c r="J330" s="11">
        <f t="shared" si="54"/>
        <v>23.950818870539155</v>
      </c>
      <c r="K330" s="12">
        <f t="shared" si="55"/>
        <v>57.315133007716923</v>
      </c>
      <c r="L330" s="11">
        <f t="shared" si="56"/>
        <v>0.69896503667947463</v>
      </c>
      <c r="M330" s="12">
        <f t="shared" si="57"/>
        <v>448.75999829289458</v>
      </c>
      <c r="N330" s="11">
        <f t="shared" si="58"/>
        <v>5.4726829060109088</v>
      </c>
      <c r="O330" s="11">
        <f t="shared" si="59"/>
        <v>804.42000000000007</v>
      </c>
      <c r="P330" s="18">
        <f t="shared" si="51"/>
        <v>7.1070089767054173E-2</v>
      </c>
    </row>
    <row r="331" spans="6:16" x14ac:dyDescent="0.2">
      <c r="F331" s="10">
        <v>3.3</v>
      </c>
      <c r="G331" s="11">
        <f t="shared" si="60"/>
        <v>18.46788454948009</v>
      </c>
      <c r="H331" s="11">
        <f t="shared" si="52"/>
        <v>7.8337458359380774</v>
      </c>
      <c r="I331" s="11">
        <f t="shared" si="53"/>
        <v>0.40333251109987966</v>
      </c>
      <c r="J331" s="11">
        <f t="shared" si="54"/>
        <v>23.975609356727208</v>
      </c>
      <c r="K331" s="12">
        <f t="shared" si="55"/>
        <v>57.048875266917335</v>
      </c>
      <c r="L331" s="11">
        <f t="shared" si="56"/>
        <v>0.69571799105996746</v>
      </c>
      <c r="M331" s="12">
        <f t="shared" si="57"/>
        <v>446.90638906716447</v>
      </c>
      <c r="N331" s="11">
        <f t="shared" si="58"/>
        <v>5.4500779154532246</v>
      </c>
      <c r="O331" s="11">
        <f t="shared" si="59"/>
        <v>804.42000000000007</v>
      </c>
      <c r="P331" s="18">
        <f t="shared" si="51"/>
        <v>7.0741589367080693E-2</v>
      </c>
    </row>
    <row r="332" spans="6:16" x14ac:dyDescent="0.2">
      <c r="F332" s="10">
        <v>3.31</v>
      </c>
      <c r="G332" s="11">
        <f t="shared" si="60"/>
        <v>18.546262164913376</v>
      </c>
      <c r="H332" s="11">
        <f t="shared" si="52"/>
        <v>7.8377615433286447</v>
      </c>
      <c r="I332" s="11">
        <f t="shared" si="53"/>
        <v>0.39981410482425689</v>
      </c>
      <c r="J332" s="11">
        <f t="shared" si="54"/>
        <v>24.000196242953614</v>
      </c>
      <c r="K332" s="12">
        <f t="shared" si="55"/>
        <v>56.784952838542679</v>
      </c>
      <c r="L332" s="11">
        <f t="shared" si="56"/>
        <v>0.6924994248602766</v>
      </c>
      <c r="M332" s="12">
        <f t="shared" si="57"/>
        <v>445.06691959766056</v>
      </c>
      <c r="N332" s="11">
        <f t="shared" si="58"/>
        <v>5.4276453609470803</v>
      </c>
      <c r="O332" s="11">
        <f t="shared" si="59"/>
        <v>804.42000000000007</v>
      </c>
      <c r="P332" s="18">
        <f t="shared" si="51"/>
        <v>7.0415947485041874E-2</v>
      </c>
    </row>
    <row r="333" spans="6:16" x14ac:dyDescent="0.2">
      <c r="F333" s="10">
        <v>3.32</v>
      </c>
      <c r="G333" s="11">
        <f t="shared" si="60"/>
        <v>18.624679587116795</v>
      </c>
      <c r="H333" s="11">
        <f t="shared" si="52"/>
        <v>7.8417422203418043</v>
      </c>
      <c r="I333" s="11">
        <f t="shared" si="53"/>
        <v>0.39632639079976606</v>
      </c>
      <c r="J333" s="11">
        <f t="shared" si="54"/>
        <v>24.024581085450286</v>
      </c>
      <c r="K333" s="12">
        <f t="shared" si="55"/>
        <v>56.5233451310311</v>
      </c>
      <c r="L333" s="11">
        <f t="shared" si="56"/>
        <v>0.68930908696379389</v>
      </c>
      <c r="M333" s="12">
        <f t="shared" si="57"/>
        <v>443.24150194895793</v>
      </c>
      <c r="N333" s="11">
        <f t="shared" si="58"/>
        <v>5.4053841701092429</v>
      </c>
      <c r="O333" s="11">
        <f t="shared" si="59"/>
        <v>804.42000000000007</v>
      </c>
      <c r="P333" s="18">
        <f t="shared" si="51"/>
        <v>7.0093139412380975E-2</v>
      </c>
    </row>
    <row r="334" spans="6:16" x14ac:dyDescent="0.2">
      <c r="F334" s="10">
        <v>3.33</v>
      </c>
      <c r="G334" s="11">
        <f t="shared" si="60"/>
        <v>18.703136468842388</v>
      </c>
      <c r="H334" s="11">
        <f t="shared" si="52"/>
        <v>7.845688172559421</v>
      </c>
      <c r="I334" s="11">
        <f t="shared" si="53"/>
        <v>0.39286910128749192</v>
      </c>
      <c r="J334" s="11">
        <f t="shared" si="54"/>
        <v>24.048765430692374</v>
      </c>
      <c r="K334" s="12">
        <f t="shared" si="55"/>
        <v>56.264031736266716</v>
      </c>
      <c r="L334" s="11">
        <f t="shared" si="56"/>
        <v>0.68614672849105751</v>
      </c>
      <c r="M334" s="12">
        <f t="shared" si="57"/>
        <v>441.43004833373567</v>
      </c>
      <c r="N334" s="11">
        <f t="shared" si="58"/>
        <v>5.3832932723626303</v>
      </c>
      <c r="O334" s="11">
        <f t="shared" si="59"/>
        <v>804.42000000000007</v>
      </c>
      <c r="P334" s="18">
        <f t="shared" si="51"/>
        <v>6.977314064944562E-2</v>
      </c>
    </row>
    <row r="335" spans="6:16" x14ac:dyDescent="0.2">
      <c r="F335" s="10">
        <v>3.34</v>
      </c>
      <c r="G335" s="11">
        <f t="shared" si="60"/>
        <v>18.781632465871365</v>
      </c>
      <c r="H335" s="11">
        <f t="shared" si="52"/>
        <v>7.8495997028976605</v>
      </c>
      <c r="I335" s="11">
        <f t="shared" si="53"/>
        <v>0.3894419708840966</v>
      </c>
      <c r="J335" s="11">
        <f t="shared" si="54"/>
        <v>24.072750815416967</v>
      </c>
      <c r="K335" s="12">
        <f t="shared" si="55"/>
        <v>56.006992427912891</v>
      </c>
      <c r="L335" s="11">
        <f t="shared" si="56"/>
        <v>0.68301210277942548</v>
      </c>
      <c r="M335" s="12">
        <f t="shared" si="57"/>
        <v>439.63247112233654</v>
      </c>
      <c r="N335" s="11">
        <f t="shared" si="58"/>
        <v>5.3613715990528847</v>
      </c>
      <c r="O335" s="11">
        <f t="shared" si="59"/>
        <v>804.42000000000007</v>
      </c>
      <c r="P335" s="18">
        <f t="shared" si="51"/>
        <v>6.9455926903850024E-2</v>
      </c>
    </row>
    <row r="336" spans="6:16" x14ac:dyDescent="0.2">
      <c r="F336" s="10">
        <v>3.35</v>
      </c>
      <c r="G336" s="11">
        <f t="shared" si="60"/>
        <v>18.860167236987667</v>
      </c>
      <c r="H336" s="11">
        <f t="shared" si="52"/>
        <v>7.8534771116302498</v>
      </c>
      <c r="I336" s="11">
        <f t="shared" si="53"/>
        <v>0.3860447365014455</v>
      </c>
      <c r="J336" s="11">
        <f t="shared" si="54"/>
        <v>24.096538766642919</v>
      </c>
      <c r="K336" s="12">
        <f t="shared" si="55"/>
        <v>55.752207159761454</v>
      </c>
      <c r="L336" s="11">
        <f t="shared" si="56"/>
        <v>0.67990496536294454</v>
      </c>
      <c r="M336" s="12">
        <f t="shared" si="57"/>
        <v>437.84868285205471</v>
      </c>
      <c r="N336" s="11">
        <f t="shared" si="58"/>
        <v>5.3396180835616427</v>
      </c>
      <c r="O336" s="11">
        <f t="shared" si="59"/>
        <v>804.42000000000007</v>
      </c>
      <c r="P336" s="18">
        <f t="shared" si="51"/>
        <v>6.9141474088846688E-2</v>
      </c>
    </row>
    <row r="337" spans="6:16" x14ac:dyDescent="0.2">
      <c r="F337" s="10">
        <v>3.36</v>
      </c>
      <c r="G337" s="11">
        <f t="shared" si="60"/>
        <v>18.938740443951783</v>
      </c>
      <c r="H337" s="11">
        <f t="shared" si="52"/>
        <v>7.8573206964115281</v>
      </c>
      <c r="I337" s="11">
        <f t="shared" si="53"/>
        <v>0.3826771373464114</v>
      </c>
      <c r="J337" s="11">
        <f t="shared" si="54"/>
        <v>24.120130801691563</v>
      </c>
      <c r="K337" s="12">
        <f t="shared" si="55"/>
        <v>55.499656064097294</v>
      </c>
      <c r="L337" s="11">
        <f t="shared" si="56"/>
        <v>0.67682507395240599</v>
      </c>
      <c r="M337" s="12">
        <f t="shared" si="57"/>
        <v>436.07859623615326</v>
      </c>
      <c r="N337" s="11">
        <f t="shared" si="58"/>
        <v>5.3180316614165024</v>
      </c>
      <c r="O337" s="11">
        <f t="shared" si="59"/>
        <v>804.42000000000007</v>
      </c>
      <c r="P337" s="18">
        <f t="shared" si="51"/>
        <v>6.8829758321707471E-2</v>
      </c>
    </row>
    <row r="338" spans="6:16" x14ac:dyDescent="0.2">
      <c r="F338" s="10">
        <v>3.37</v>
      </c>
      <c r="G338" s="11">
        <f t="shared" si="60"/>
        <v>19.017351751474777</v>
      </c>
      <c r="H338" s="11">
        <f t="shared" si="52"/>
        <v>7.8611307522992933</v>
      </c>
      <c r="I338" s="11">
        <f t="shared" si="53"/>
        <v>0.37933891490085303</v>
      </c>
      <c r="J338" s="11">
        <f t="shared" si="54"/>
        <v>24.143528428208366</v>
      </c>
      <c r="K338" s="12">
        <f t="shared" si="55"/>
        <v>55.249319450078318</v>
      </c>
      <c r="L338" s="11">
        <f t="shared" si="56"/>
        <v>0.67377218841558928</v>
      </c>
      <c r="M338" s="12">
        <f t="shared" si="57"/>
        <v>434.32212417261815</v>
      </c>
      <c r="N338" s="11">
        <f t="shared" si="58"/>
        <v>5.2966112703977828</v>
      </c>
      <c r="O338" s="11">
        <f t="shared" si="59"/>
        <v>804.42000000000007</v>
      </c>
      <c r="P338" s="18">
        <f t="shared" si="51"/>
        <v>6.8520755922113791E-2</v>
      </c>
    </row>
    <row r="339" spans="6:16" x14ac:dyDescent="0.2">
      <c r="F339" s="10">
        <v>3.38</v>
      </c>
      <c r="G339" s="11">
        <f t="shared" si="60"/>
        <v>19.096000827192551</v>
      </c>
      <c r="H339" s="11">
        <f t="shared" si="52"/>
        <v>7.8649075717774517</v>
      </c>
      <c r="I339" s="11">
        <f t="shared" si="53"/>
        <v>0.37602981290177195</v>
      </c>
      <c r="J339" s="11">
        <f t="shared" si="54"/>
        <v>24.166733144185464</v>
      </c>
      <c r="K339" s="12">
        <f t="shared" si="55"/>
        <v>55.001177802130769</v>
      </c>
      <c r="L339" s="11">
        <f t="shared" si="56"/>
        <v>0.67074607075769233</v>
      </c>
      <c r="M339" s="12">
        <f t="shared" si="57"/>
        <v>432.57917975265616</v>
      </c>
      <c r="N339" s="11">
        <f t="shared" si="58"/>
        <v>5.275355850642149</v>
      </c>
      <c r="O339" s="11">
        <f t="shared" si="59"/>
        <v>804.42000000000007</v>
      </c>
      <c r="P339" s="18">
        <f t="shared" si="51"/>
        <v>6.8214443410556616E-2</v>
      </c>
    </row>
    <row r="340" spans="6:16" x14ac:dyDescent="0.2">
      <c r="F340" s="10">
        <v>3.39</v>
      </c>
      <c r="G340" s="11">
        <f t="shared" si="60"/>
        <v>19.174687341640336</v>
      </c>
      <c r="H340" s="11">
        <f t="shared" si="52"/>
        <v>7.8686514447784788</v>
      </c>
      <c r="I340" s="11">
        <f t="shared" si="53"/>
        <v>0.37274957732163722</v>
      </c>
      <c r="J340" s="11">
        <f t="shared" si="54"/>
        <v>24.189746437985164</v>
      </c>
      <c r="K340" s="12">
        <f t="shared" si="55"/>
        <v>54.755211778359417</v>
      </c>
      <c r="L340" s="11">
        <f t="shared" si="56"/>
        <v>0.66774648510194412</v>
      </c>
      <c r="M340" s="12">
        <f t="shared" si="57"/>
        <v>430.84967626893939</v>
      </c>
      <c r="N340" s="11">
        <f t="shared" si="58"/>
        <v>5.2542643447431638</v>
      </c>
      <c r="O340" s="11">
        <f t="shared" si="59"/>
        <v>804.42000000000007</v>
      </c>
      <c r="P340" s="18">
        <f t="shared" si="51"/>
        <v>6.7910797506745571E-2</v>
      </c>
    </row>
    <row r="341" spans="6:16" x14ac:dyDescent="0.2">
      <c r="F341" s="10">
        <v>3.4</v>
      </c>
      <c r="G341" s="11">
        <f t="shared" si="60"/>
        <v>19.253410968227392</v>
      </c>
      <c r="H341" s="11">
        <f t="shared" si="52"/>
        <v>7.8723626587056659</v>
      </c>
      <c r="I341" s="11">
        <f t="shared" si="53"/>
        <v>0.3694979563488876</v>
      </c>
      <c r="J341" s="11">
        <f t="shared" si="54"/>
        <v>24.212569788364171</v>
      </c>
      <c r="K341" s="12">
        <f t="shared" si="55"/>
        <v>54.511402208972953</v>
      </c>
      <c r="L341" s="11">
        <f t="shared" si="56"/>
        <v>0.66477319767040188</v>
      </c>
      <c r="M341" s="12">
        <f t="shared" si="57"/>
        <v>429.13352722360423</v>
      </c>
      <c r="N341" s="11">
        <f t="shared" si="58"/>
        <v>5.2333356978488323</v>
      </c>
      <c r="O341" s="11">
        <f t="shared" si="59"/>
        <v>804.42000000000007</v>
      </c>
      <c r="P341" s="18">
        <f t="shared" si="51"/>
        <v>6.7609795128027936E-2</v>
      </c>
    </row>
    <row r="342" spans="6:16" x14ac:dyDescent="0.2">
      <c r="F342" s="10">
        <v>3.41</v>
      </c>
      <c r="G342" s="11">
        <f t="shared" si="60"/>
        <v>19.332171383211943</v>
      </c>
      <c r="H342" s="11">
        <f t="shared" si="52"/>
        <v>7.8760414984551899</v>
      </c>
      <c r="I342" s="11">
        <f t="shared" si="53"/>
        <v>0.36627470036859849</v>
      </c>
      <c r="J342" s="11">
        <f t="shared" si="54"/>
        <v>24.235204664498735</v>
      </c>
      <c r="K342" s="12">
        <f t="shared" si="55"/>
        <v>54.269730094723812</v>
      </c>
      <c r="L342" s="11">
        <f t="shared" si="56"/>
        <v>0.6618259767649245</v>
      </c>
      <c r="M342" s="12">
        <f t="shared" si="57"/>
        <v>427.43064633600727</v>
      </c>
      <c r="N342" s="11">
        <f t="shared" si="58"/>
        <v>5.2125688577561853</v>
      </c>
      <c r="O342" s="11">
        <f t="shared" si="59"/>
        <v>804.42000000000007</v>
      </c>
      <c r="P342" s="18">
        <f t="shared" si="51"/>
        <v>6.7311413387816849E-2</v>
      </c>
    </row>
    <row r="343" spans="6:16" x14ac:dyDescent="0.2">
      <c r="F343" s="10">
        <v>3.42</v>
      </c>
      <c r="G343" s="11">
        <f t="shared" si="60"/>
        <v>19.410968265676324</v>
      </c>
      <c r="H343" s="11">
        <f t="shared" si="52"/>
        <v>7.8796882464379809</v>
      </c>
      <c r="I343" s="11">
        <f t="shared" si="53"/>
        <v>0.36307956194332142</v>
      </c>
      <c r="J343" s="11">
        <f t="shared" si="54"/>
        <v>24.257652526010563</v>
      </c>
      <c r="K343" s="12">
        <f t="shared" si="55"/>
        <v>54.030176605362918</v>
      </c>
      <c r="L343" s="11">
        <f t="shared" si="56"/>
        <v>0.65890459274832824</v>
      </c>
      <c r="M343" s="12">
        <f t="shared" si="57"/>
        <v>425.74094755024657</v>
      </c>
      <c r="N343" s="11">
        <f t="shared" si="58"/>
        <v>5.1919627750030068</v>
      </c>
      <c r="O343" s="11">
        <f t="shared" si="59"/>
        <v>804.42000000000007</v>
      </c>
      <c r="P343" s="18">
        <f t="shared" si="51"/>
        <v>6.7015629594029277E-2</v>
      </c>
    </row>
    <row r="344" spans="6:16" x14ac:dyDescent="0.2">
      <c r="F344" s="10">
        <v>3.43</v>
      </c>
      <c r="G344" s="11">
        <f t="shared" si="60"/>
        <v>19.489801297502339</v>
      </c>
      <c r="H344" s="11">
        <f t="shared" si="52"/>
        <v>7.8833031826014048</v>
      </c>
      <c r="I344" s="11">
        <f t="shared" si="53"/>
        <v>0.35991229579408857</v>
      </c>
      <c r="J344" s="11">
        <f t="shared" si="54"/>
        <v>24.279914822993533</v>
      </c>
      <c r="K344" s="12">
        <f t="shared" si="55"/>
        <v>53.792723078108793</v>
      </c>
      <c r="L344" s="11">
        <f t="shared" si="56"/>
        <v>0.65600881802571698</v>
      </c>
      <c r="M344" s="12">
        <f t="shared" si="57"/>
        <v>424.06434504245107</v>
      </c>
      <c r="N344" s="11">
        <f t="shared" si="58"/>
        <v>5.1715164029567209</v>
      </c>
      <c r="O344" s="11">
        <f t="shared" si="59"/>
        <v>804.42000000000007</v>
      </c>
      <c r="P344" s="18">
        <f t="shared" si="51"/>
        <v>6.672242124753365E-2</v>
      </c>
    </row>
    <row r="345" spans="6:16" x14ac:dyDescent="0.2">
      <c r="F345" s="10">
        <v>3.44</v>
      </c>
      <c r="G345" s="11">
        <f t="shared" si="60"/>
        <v>19.568670163346848</v>
      </c>
      <c r="H345" s="11">
        <f t="shared" si="52"/>
        <v>7.8868865844507496</v>
      </c>
      <c r="I345" s="11">
        <f t="shared" si="53"/>
        <v>0.35677265878158371</v>
      </c>
      <c r="J345" s="11">
        <f t="shared" si="54"/>
        <v>24.301992996041093</v>
      </c>
      <c r="K345" s="12">
        <f t="shared" si="55"/>
        <v>53.557351016130958</v>
      </c>
      <c r="L345" s="11">
        <f t="shared" si="56"/>
        <v>0.65313842702598734</v>
      </c>
      <c r="M345" s="12">
        <f t="shared" si="57"/>
        <v>422.40075322784298</v>
      </c>
      <c r="N345" s="11">
        <f t="shared" si="58"/>
        <v>5.1512286979005246</v>
      </c>
      <c r="O345" s="11">
        <f t="shared" si="59"/>
        <v>804.42000000000007</v>
      </c>
      <c r="P345" s="18">
        <f t="shared" si="51"/>
        <v>6.6431766040606799E-2</v>
      </c>
    </row>
    <row r="346" spans="6:16" x14ac:dyDescent="0.2">
      <c r="F346" s="10">
        <v>3.45</v>
      </c>
      <c r="G346" s="11">
        <f t="shared" si="60"/>
        <v>19.647574550617552</v>
      </c>
      <c r="H346" s="11">
        <f t="shared" si="52"/>
        <v>7.8904387270705314</v>
      </c>
      <c r="I346" s="11">
        <f t="shared" si="53"/>
        <v>0.35366040988747732</v>
      </c>
      <c r="J346" s="11">
        <f t="shared" si="54"/>
        <v>24.323888476274469</v>
      </c>
      <c r="K346" s="12">
        <f t="shared" si="55"/>
        <v>53.324042087047609</v>
      </c>
      <c r="L346" s="11">
        <f t="shared" si="56"/>
        <v>0.65029319618350745</v>
      </c>
      <c r="M346" s="12">
        <f t="shared" si="57"/>
        <v>420.75008676757938</v>
      </c>
      <c r="N346" s="11">
        <f t="shared" si="58"/>
        <v>5.1310986191168215</v>
      </c>
      <c r="O346" s="11">
        <f t="shared" si="59"/>
        <v>804.42000000000007</v>
      </c>
      <c r="P346" s="18">
        <f t="shared" si="51"/>
        <v>6.6143641855400948E-2</v>
      </c>
    </row>
    <row r="347" spans="6:16" x14ac:dyDescent="0.2">
      <c r="F347" s="10">
        <v>3.46</v>
      </c>
      <c r="G347" s="11">
        <f t="shared" si="60"/>
        <v>19.726514149449009</v>
      </c>
      <c r="H347" s="11">
        <f t="shared" si="52"/>
        <v>7.8939598831456088</v>
      </c>
      <c r="I347" s="11">
        <f t="shared" si="53"/>
        <v>0.35057531019592475</v>
      </c>
      <c r="J347" s="11">
        <f t="shared" si="54"/>
        <v>24.345602685371503</v>
      </c>
      <c r="K347" s="12">
        <f t="shared" si="55"/>
        <v>53.092778121437334</v>
      </c>
      <c r="L347" s="11">
        <f t="shared" si="56"/>
        <v>0.64747290391996748</v>
      </c>
      <c r="M347" s="12">
        <f t="shared" si="57"/>
        <v>419.11226057537721</v>
      </c>
      <c r="N347" s="11">
        <f t="shared" si="58"/>
        <v>5.1111251289680144</v>
      </c>
      <c r="O347" s="11">
        <f t="shared" si="59"/>
        <v>804.42000000000007</v>
      </c>
      <c r="P347" s="18">
        <f t="shared" si="51"/>
        <v>6.5858026762420072E-2</v>
      </c>
    </row>
    <row r="348" spans="6:16" x14ac:dyDescent="0.2">
      <c r="F348" s="10">
        <v>3.47</v>
      </c>
      <c r="G348" s="11">
        <f t="shared" si="60"/>
        <v>19.805488652678832</v>
      </c>
      <c r="H348" s="11">
        <f t="shared" si="52"/>
        <v>7.8974503229821229</v>
      </c>
      <c r="I348" s="11">
        <f t="shared" si="53"/>
        <v>0.34751712287522463</v>
      </c>
      <c r="J348" s="11">
        <f t="shared" si="54"/>
        <v>24.367137035596269</v>
      </c>
      <c r="K348" s="12">
        <f t="shared" si="55"/>
        <v>52.86354111136469</v>
      </c>
      <c r="L348" s="11">
        <f t="shared" si="56"/>
        <v>0.64467733062639865</v>
      </c>
      <c r="M348" s="12">
        <f t="shared" si="57"/>
        <v>417.4871898239258</v>
      </c>
      <c r="N348" s="11">
        <f t="shared" si="58"/>
        <v>5.0913071929747051</v>
      </c>
      <c r="O348" s="11">
        <f t="shared" si="59"/>
        <v>804.42000000000007</v>
      </c>
      <c r="P348" s="18">
        <f t="shared" si="51"/>
        <v>6.5574899019006053E-2</v>
      </c>
    </row>
    <row r="349" spans="6:16" x14ac:dyDescent="0.2">
      <c r="F349" s="10">
        <v>3.48</v>
      </c>
      <c r="G349" s="11">
        <f t="shared" si="60"/>
        <v>19.884497755824114</v>
      </c>
      <c r="H349" s="11">
        <f t="shared" si="52"/>
        <v>7.900910314528236</v>
      </c>
      <c r="I349" s="11">
        <f t="shared" si="53"/>
        <v>0.34448561315963988</v>
      </c>
      <c r="J349" s="11">
        <f t="shared" si="54"/>
        <v>24.388492929829219</v>
      </c>
      <c r="K349" s="12">
        <f t="shared" si="55"/>
        <v>52.636313208919688</v>
      </c>
      <c r="L349" s="11">
        <f t="shared" si="56"/>
        <v>0.6419062586453621</v>
      </c>
      <c r="M349" s="12">
        <f t="shared" si="57"/>
        <v>415.8747899510924</v>
      </c>
      <c r="N349" s="11">
        <f t="shared" si="58"/>
        <v>5.0716437798913709</v>
      </c>
      <c r="O349" s="11">
        <f t="shared" si="59"/>
        <v>804.42000000000007</v>
      </c>
      <c r="P349" s="18">
        <f t="shared" si="51"/>
        <v>6.529423706783459E-2</v>
      </c>
    </row>
    <row r="350" spans="6:16" x14ac:dyDescent="0.2">
      <c r="F350" s="10">
        <v>3.49</v>
      </c>
      <c r="G350" s="11">
        <f t="shared" si="60"/>
        <v>19.96354115705806</v>
      </c>
      <c r="H350" s="11">
        <f t="shared" si="52"/>
        <v>7.9043401233947144</v>
      </c>
      <c r="I350" s="11">
        <f t="shared" si="53"/>
        <v>0.34148054833137342</v>
      </c>
      <c r="J350" s="11">
        <f t="shared" si="54"/>
        <v>24.409671761598112</v>
      </c>
      <c r="K350" s="12">
        <f t="shared" si="55"/>
        <v>52.411076724770737</v>
      </c>
      <c r="L350" s="11">
        <f t="shared" si="56"/>
        <v>0.63915947225330172</v>
      </c>
      <c r="M350" s="12">
        <f t="shared" si="57"/>
        <v>414.27497666592416</v>
      </c>
      <c r="N350" s="11">
        <f t="shared" si="58"/>
        <v>5.0521338617795637</v>
      </c>
      <c r="O350" s="11">
        <f t="shared" si="59"/>
        <v>804.42000000000007</v>
      </c>
      <c r="P350" s="18">
        <f t="shared" si="51"/>
        <v>6.5016019535420577E-2</v>
      </c>
    </row>
    <row r="351" spans="6:16" x14ac:dyDescent="0.2">
      <c r="F351" s="10">
        <v>3.5</v>
      </c>
      <c r="G351" s="11">
        <f t="shared" si="60"/>
        <v>20.042618557186813</v>
      </c>
      <c r="H351" s="11">
        <f t="shared" si="52"/>
        <v>7.9077400128753057</v>
      </c>
      <c r="I351" s="11">
        <f t="shared" si="53"/>
        <v>0.33850169770270522</v>
      </c>
      <c r="J351" s="11">
        <f t="shared" si="54"/>
        <v>24.43067491510941</v>
      </c>
      <c r="K351" s="12">
        <f t="shared" si="55"/>
        <v>52.18781412673124</v>
      </c>
      <c r="L351" s="11">
        <f t="shared" si="56"/>
        <v>0.63643675764306396</v>
      </c>
      <c r="M351" s="12">
        <f t="shared" si="57"/>
        <v>412.68766595445175</v>
      </c>
      <c r="N351" s="11">
        <f t="shared" si="58"/>
        <v>5.0327764140786808</v>
      </c>
      <c r="O351" s="11">
        <f t="shared" si="59"/>
        <v>804.42000000000007</v>
      </c>
      <c r="P351" s="18">
        <f t="shared" si="51"/>
        <v>6.47402252306334E-2</v>
      </c>
    </row>
    <row r="352" spans="6:16" x14ac:dyDescent="0.2">
      <c r="F352" s="10">
        <v>3.51</v>
      </c>
      <c r="G352" s="11">
        <f t="shared" si="60"/>
        <v>20.121729659626482</v>
      </c>
      <c r="H352" s="11">
        <f t="shared" si="52"/>
        <v>7.9111102439669612</v>
      </c>
      <c r="I352" s="11">
        <f t="shared" si="53"/>
        <v>0.33554883259828233</v>
      </c>
      <c r="J352" s="11">
        <f t="shared" si="54"/>
        <v>24.451503765280407</v>
      </c>
      <c r="K352" s="12">
        <f t="shared" si="55"/>
        <v>51.966508038339555</v>
      </c>
      <c r="L352" s="11">
        <f t="shared" si="56"/>
        <v>0.63373790290657994</v>
      </c>
      <c r="M352" s="12">
        <f t="shared" si="57"/>
        <v>411.11277408529946</v>
      </c>
      <c r="N352" s="11">
        <f t="shared" si="58"/>
        <v>5.0135704156743843</v>
      </c>
      <c r="O352" s="11">
        <f t="shared" si="59"/>
        <v>804.42000000000007</v>
      </c>
      <c r="P352" s="18">
        <f t="shared" si="51"/>
        <v>6.4466833143221935E-2</v>
      </c>
    </row>
    <row r="353" spans="6:16" x14ac:dyDescent="0.2">
      <c r="F353" s="10">
        <v>3.52</v>
      </c>
      <c r="G353" s="11">
        <f t="shared" si="60"/>
        <v>20.200874170380381</v>
      </c>
      <c r="H353" s="11">
        <f t="shared" si="52"/>
        <v>7.9144510753898638</v>
      </c>
      <c r="I353" s="11">
        <f t="shared" si="53"/>
        <v>0.33262172633756387</v>
      </c>
      <c r="J353" s="11">
        <f t="shared" si="54"/>
        <v>24.472159677771831</v>
      </c>
      <c r="K353" s="12">
        <f t="shared" si="55"/>
        <v>51.74714123745207</v>
      </c>
      <c r="L353" s="11">
        <f t="shared" si="56"/>
        <v>0.6310626980177082</v>
      </c>
      <c r="M353" s="12">
        <f t="shared" si="57"/>
        <v>409.55021761510369</v>
      </c>
      <c r="N353" s="11">
        <f t="shared" si="58"/>
        <v>4.9945148489646796</v>
      </c>
      <c r="O353" s="11">
        <f t="shared" si="59"/>
        <v>804.42000000000007</v>
      </c>
      <c r="P353" s="18">
        <f t="shared" si="51"/>
        <v>6.4195822442349032E-2</v>
      </c>
    </row>
    <row r="354" spans="6:16" x14ac:dyDescent="0.2">
      <c r="F354" s="10">
        <v>3.53</v>
      </c>
      <c r="G354" s="11">
        <f t="shared" si="60"/>
        <v>20.280051798016455</v>
      </c>
      <c r="H354" s="11">
        <f t="shared" si="52"/>
        <v>7.9177627636072963</v>
      </c>
      <c r="I354" s="11">
        <f t="shared" si="53"/>
        <v>0.32972015421742135</v>
      </c>
      <c r="J354" s="11">
        <f t="shared" si="54"/>
        <v>24.492644009021085</v>
      </c>
      <c r="K354" s="12">
        <f t="shared" si="55"/>
        <v>51.52969665484963</v>
      </c>
      <c r="L354" s="11">
        <f t="shared" si="56"/>
        <v>0.62841093481523935</v>
      </c>
      <c r="M354" s="12">
        <f t="shared" si="57"/>
        <v>407.99991339374787</v>
      </c>
      <c r="N354" s="11">
        <f t="shared" si="58"/>
        <v>4.9756086999237539</v>
      </c>
      <c r="O354" s="11">
        <f t="shared" si="59"/>
        <v>804.42000000000007</v>
      </c>
      <c r="P354" s="18">
        <f t="shared" si="51"/>
        <v>6.3927172475136115E-2</v>
      </c>
    </row>
    <row r="355" spans="6:16" x14ac:dyDescent="0.2">
      <c r="F355" s="10">
        <v>3.54</v>
      </c>
      <c r="G355" s="11">
        <f t="shared" si="60"/>
        <v>20.359262253644907</v>
      </c>
      <c r="H355" s="11">
        <f t="shared" si="52"/>
        <v>7.9210455628453218</v>
      </c>
      <c r="I355" s="11">
        <f t="shared" si="53"/>
        <v>0.32684389349488663</v>
      </c>
      <c r="J355" s="11">
        <f t="shared" si="54"/>
        <v>24.512958106275931</v>
      </c>
      <c r="K355" s="12">
        <f t="shared" si="55"/>
        <v>51.314157372856634</v>
      </c>
      <c r="L355" s="11">
        <f t="shared" si="56"/>
        <v>0.62578240698605647</v>
      </c>
      <c r="M355" s="12">
        <f t="shared" si="57"/>
        <v>406.46177856941262</v>
      </c>
      <c r="N355" s="11">
        <f t="shared" si="58"/>
        <v>4.9568509581635682</v>
      </c>
      <c r="O355" s="11">
        <f t="shared" si="59"/>
        <v>804.42000000000007</v>
      </c>
      <c r="P355" s="18">
        <f t="shared" si="51"/>
        <v>6.3660862765216958E-2</v>
      </c>
    </row>
    <row r="356" spans="6:16" x14ac:dyDescent="0.2">
      <c r="F356" s="10">
        <v>3.55</v>
      </c>
      <c r="G356" s="11">
        <f t="shared" si="60"/>
        <v>20.438505250896029</v>
      </c>
      <c r="H356" s="11">
        <f t="shared" si="52"/>
        <v>7.9242997251123057</v>
      </c>
      <c r="I356" s="11">
        <f t="shared" si="53"/>
        <v>0.3239927233700548</v>
      </c>
      <c r="J356" s="11">
        <f t="shared" si="54"/>
        <v>24.533103307628782</v>
      </c>
      <c r="K356" s="12">
        <f t="shared" si="55"/>
        <v>51.100506623973274</v>
      </c>
      <c r="L356" s="11">
        <f t="shared" si="56"/>
        <v>0.62317691004845455</v>
      </c>
      <c r="M356" s="12">
        <f t="shared" si="57"/>
        <v>404.93573059345096</v>
      </c>
      <c r="N356" s="11">
        <f t="shared" si="58"/>
        <v>4.9382406169933049</v>
      </c>
      <c r="O356" s="11">
        <f t="shared" si="59"/>
        <v>804.42000000000007</v>
      </c>
      <c r="P356" s="18">
        <f t="shared" si="51"/>
        <v>6.3396873011301674E-2</v>
      </c>
    </row>
    <row r="357" spans="6:16" x14ac:dyDescent="0.2">
      <c r="F357" s="10">
        <v>3.56</v>
      </c>
      <c r="G357" s="11">
        <f t="shared" si="60"/>
        <v>20.517780505898212</v>
      </c>
      <c r="H357" s="11">
        <f t="shared" si="52"/>
        <v>7.9275255002182572</v>
      </c>
      <c r="I357" s="11">
        <f t="shared" si="53"/>
        <v>0.32116642496913311</v>
      </c>
      <c r="J357" s="11">
        <f t="shared" si="54"/>
        <v>24.553080942051448</v>
      </c>
      <c r="K357" s="12">
        <f t="shared" si="55"/>
        <v>50.88872778952036</v>
      </c>
      <c r="L357" s="11">
        <f t="shared" si="56"/>
        <v>0.62059424133561414</v>
      </c>
      <c r="M357" s="12">
        <f t="shared" si="57"/>
        <v>403.42168722508814</v>
      </c>
      <c r="N357" s="11">
        <f t="shared" si="58"/>
        <v>4.9197766734766839</v>
      </c>
      <c r="O357" s="11">
        <f t="shared" si="59"/>
        <v>804.42000000000007</v>
      </c>
      <c r="P357" s="18">
        <f t="shared" si="51"/>
        <v>6.3135183085750057E-2</v>
      </c>
    </row>
    <row r="358" spans="6:16" x14ac:dyDescent="0.2">
      <c r="F358" s="10">
        <v>3.57</v>
      </c>
      <c r="G358" s="11">
        <f t="shared" si="60"/>
        <v>20.597087737256153</v>
      </c>
      <c r="H358" s="11">
        <f t="shared" si="52"/>
        <v>7.9307231357940093</v>
      </c>
      <c r="I358" s="11">
        <f t="shared" si="53"/>
        <v>0.31836478132763929</v>
      </c>
      <c r="J358" s="11">
        <f t="shared" si="54"/>
        <v>24.572892329430346</v>
      </c>
      <c r="K358" s="12">
        <f t="shared" si="55"/>
        <v>50.678804398296762</v>
      </c>
      <c r="L358" s="11">
        <f t="shared" si="56"/>
        <v>0.61803419997922882</v>
      </c>
      <c r="M358" s="12">
        <f t="shared" si="57"/>
        <v>401.91956653595133</v>
      </c>
      <c r="N358" s="11">
        <f t="shared" si="58"/>
        <v>4.9014581284872119</v>
      </c>
      <c r="O358" s="11">
        <f t="shared" si="59"/>
        <v>804.42000000000007</v>
      </c>
      <c r="P358" s="18">
        <f t="shared" si="51"/>
        <v>6.2875773033154794E-2</v>
      </c>
    </row>
    <row r="359" spans="6:16" x14ac:dyDescent="0.2">
      <c r="F359" s="10">
        <v>3.58</v>
      </c>
      <c r="G359" s="11">
        <f t="shared" si="60"/>
        <v>20.676426666029254</v>
      </c>
      <c r="H359" s="11">
        <f t="shared" si="52"/>
        <v>7.9338928773102273</v>
      </c>
      <c r="I359" s="11">
        <f t="shared" si="53"/>
        <v>0.31558757737374565</v>
      </c>
      <c r="J359" s="11">
        <f t="shared" si="54"/>
        <v>24.592538780602229</v>
      </c>
      <c r="K359" s="12">
        <f t="shared" si="55"/>
        <v>50.470720125249372</v>
      </c>
      <c r="L359" s="11">
        <f t="shared" si="56"/>
        <v>0.61549658689328501</v>
      </c>
      <c r="M359" s="12">
        <f t="shared" si="57"/>
        <v>400.42928691443393</v>
      </c>
      <c r="N359" s="11">
        <f t="shared" si="58"/>
        <v>4.8832839867613895</v>
      </c>
      <c r="O359" s="11">
        <f t="shared" si="59"/>
        <v>804.42000000000007</v>
      </c>
      <c r="P359" s="18">
        <f t="shared" si="51"/>
        <v>6.2618623068934218E-2</v>
      </c>
    </row>
    <row r="360" spans="6:16" x14ac:dyDescent="0.2">
      <c r="F360" s="10">
        <v>3.59</v>
      </c>
      <c r="G360" s="11">
        <f t="shared" si="60"/>
        <v>20.755797015710218</v>
      </c>
      <c r="H360" s="11">
        <f t="shared" si="52"/>
        <v>7.9370349680962509</v>
      </c>
      <c r="I360" s="11">
        <f t="shared" si="53"/>
        <v>0.31283459991176926</v>
      </c>
      <c r="J360" s="11">
        <f t="shared" si="54"/>
        <v>24.612021597390285</v>
      </c>
      <c r="K360" s="12">
        <f t="shared" si="55"/>
        <v>50.264458790155366</v>
      </c>
      <c r="L360" s="11">
        <f t="shared" si="56"/>
        <v>0.61298120475799223</v>
      </c>
      <c r="M360" s="12">
        <f t="shared" si="57"/>
        <v>398.95076706989613</v>
      </c>
      <c r="N360" s="11">
        <f t="shared" si="58"/>
        <v>4.865253256949952</v>
      </c>
      <c r="O360" s="11">
        <f t="shared" si="59"/>
        <v>804.42000000000007</v>
      </c>
      <c r="P360" s="18">
        <f t="shared" si="51"/>
        <v>6.2363713577934847E-2</v>
      </c>
    </row>
    <row r="361" spans="6:16" x14ac:dyDescent="0.2">
      <c r="F361" s="10">
        <v>3.6</v>
      </c>
      <c r="G361" s="11">
        <f t="shared" si="60"/>
        <v>20.835198512203807</v>
      </c>
      <c r="H361" s="11">
        <f t="shared" si="52"/>
        <v>7.9401496493587773</v>
      </c>
      <c r="I361" s="11">
        <f t="shared" si="53"/>
        <v>0.31010563760580484</v>
      </c>
      <c r="J361" s="11">
        <f t="shared" si="54"/>
        <v>24.631342072640741</v>
      </c>
      <c r="K361" s="12">
        <f t="shared" si="55"/>
        <v>50.060004356316739</v>
      </c>
      <c r="L361" s="11">
        <f t="shared" si="56"/>
        <v>0.61048785800386263</v>
      </c>
      <c r="M361" s="12">
        <f t="shared" si="57"/>
        <v>397.4839260367072</v>
      </c>
      <c r="N361" s="11">
        <f t="shared" si="58"/>
        <v>4.8473649516671609</v>
      </c>
      <c r="O361" s="11">
        <f t="shared" si="59"/>
        <v>804.42000000000007</v>
      </c>
      <c r="P361" s="18">
        <f t="shared" si="51"/>
        <v>6.211102511304345E-2</v>
      </c>
    </row>
    <row r="362" spans="6:16" x14ac:dyDescent="0.2">
      <c r="F362" s="10">
        <v>3.61</v>
      </c>
      <c r="G362" s="11">
        <f t="shared" si="60"/>
        <v>20.91463088380581</v>
      </c>
      <c r="H362" s="11">
        <f t="shared" si="52"/>
        <v>7.9432371602003764</v>
      </c>
      <c r="I362" s="11">
        <f t="shared" si="53"/>
        <v>0.30740048096350281</v>
      </c>
      <c r="J362" s="11">
        <f t="shared" si="54"/>
        <v>24.650501490259838</v>
      </c>
      <c r="K362" s="12">
        <f t="shared" si="55"/>
        <v>49.857340929267068</v>
      </c>
      <c r="L362" s="11">
        <f t="shared" si="56"/>
        <v>0.6080163527959398</v>
      </c>
      <c r="M362" s="12">
        <f t="shared" si="57"/>
        <v>396.02868317813335</v>
      </c>
      <c r="N362" s="11">
        <f t="shared" si="58"/>
        <v>4.8296180875382113</v>
      </c>
      <c r="O362" s="11">
        <f t="shared" si="59"/>
        <v>804.42000000000007</v>
      </c>
      <c r="P362" s="18">
        <f t="shared" si="51"/>
        <v>6.186053839380895E-2</v>
      </c>
    </row>
    <row r="363" spans="6:16" x14ac:dyDescent="0.2">
      <c r="F363" s="10">
        <v>3.62</v>
      </c>
      <c r="G363" s="11">
        <f t="shared" si="60"/>
        <v>20.99409386118219</v>
      </c>
      <c r="H363" s="11">
        <f t="shared" si="52"/>
        <v>7.9462977376378428</v>
      </c>
      <c r="I363" s="11">
        <f t="shared" si="53"/>
        <v>0.30471892231998543</v>
      </c>
      <c r="J363" s="11">
        <f t="shared" si="54"/>
        <v>24.669501125251173</v>
      </c>
      <c r="K363" s="12">
        <f t="shared" si="55"/>
        <v>49.65645275548998</v>
      </c>
      <c r="L363" s="11">
        <f t="shared" si="56"/>
        <v>0.60556649701817045</v>
      </c>
      <c r="M363" s="12">
        <f t="shared" si="57"/>
        <v>394.58495819007044</v>
      </c>
      <c r="N363" s="11">
        <f t="shared" si="58"/>
        <v>4.8120116852447614</v>
      </c>
      <c r="O363" s="11">
        <f t="shared" si="59"/>
        <v>804.42000000000007</v>
      </c>
      <c r="P363" s="18">
        <f t="shared" si="51"/>
        <v>6.1612234305073621E-2</v>
      </c>
    </row>
    <row r="364" spans="6:16" x14ac:dyDescent="0.2">
      <c r="F364" s="10">
        <v>3.63</v>
      </c>
      <c r="G364" s="11">
        <f t="shared" si="60"/>
        <v>21.073587177348394</v>
      </c>
      <c r="H364" s="11">
        <f t="shared" si="52"/>
        <v>7.9493316166203938</v>
      </c>
      <c r="I364" s="11">
        <f t="shared" si="53"/>
        <v>0.30206075582190672</v>
      </c>
      <c r="J364" s="11">
        <f t="shared" si="54"/>
        <v>24.688342243753493</v>
      </c>
      <c r="K364" s="12">
        <f t="shared" si="55"/>
        <v>49.457324221149847</v>
      </c>
      <c r="L364" s="11">
        <f t="shared" si="56"/>
        <v>0.60313810025792491</v>
      </c>
      <c r="M364" s="12">
        <f t="shared" si="57"/>
        <v>393.15267110463208</v>
      </c>
      <c r="N364" s="11">
        <f t="shared" si="58"/>
        <v>4.7945447695686836</v>
      </c>
      <c r="O364" s="11">
        <f t="shared" si="59"/>
        <v>804.42000000000007</v>
      </c>
      <c r="P364" s="18">
        <f t="shared" si="51"/>
        <v>6.1366093895614204E-2</v>
      </c>
    </row>
    <row r="365" spans="6:16" x14ac:dyDescent="0.2">
      <c r="F365" s="10">
        <v>3.64</v>
      </c>
      <c r="G365" s="11">
        <f t="shared" si="60"/>
        <v>21.15311056764887</v>
      </c>
      <c r="H365" s="11">
        <f t="shared" si="52"/>
        <v>7.9523390300477086</v>
      </c>
      <c r="I365" s="11">
        <f t="shared" si="53"/>
        <v>0.29942577741164922</v>
      </c>
      <c r="J365" s="11">
        <f t="shared" si="54"/>
        <v>24.70702610307881</v>
      </c>
      <c r="K365" s="12">
        <f t="shared" si="55"/>
        <v>49.259939850834044</v>
      </c>
      <c r="L365" s="11">
        <f t="shared" si="56"/>
        <v>0.6007309737906591</v>
      </c>
      <c r="M365" s="12">
        <f t="shared" si="57"/>
        <v>391.73174229359006</v>
      </c>
      <c r="N365" s="11">
        <f t="shared" si="58"/>
        <v>4.7772163694340257</v>
      </c>
      <c r="O365" s="11">
        <f t="shared" si="59"/>
        <v>804.42000000000007</v>
      </c>
      <c r="P365" s="18">
        <f t="shared" si="51"/>
        <v>6.1122098376792403E-2</v>
      </c>
    </row>
    <row r="366" spans="6:16" x14ac:dyDescent="0.2">
      <c r="F366" s="10">
        <v>3.65</v>
      </c>
      <c r="G366" s="11">
        <f t="shared" si="60"/>
        <v>21.23266376973675</v>
      </c>
      <c r="H366" s="11">
        <f t="shared" si="52"/>
        <v>7.955320208787799</v>
      </c>
      <c r="I366" s="11">
        <f t="shared" si="53"/>
        <v>0.29681378481165893</v>
      </c>
      <c r="J366" s="11">
        <f t="shared" si="54"/>
        <v>24.725553951750832</v>
      </c>
      <c r="K366" s="12">
        <f t="shared" si="55"/>
        <v>49.06428430630686</v>
      </c>
      <c r="L366" s="11">
        <f t="shared" si="56"/>
        <v>0.59834493056471783</v>
      </c>
      <c r="M366" s="12">
        <f t="shared" si="57"/>
        <v>390.32209247167299</v>
      </c>
      <c r="N366" s="11">
        <f t="shared" si="58"/>
        <v>4.7600255179472324</v>
      </c>
      <c r="O366" s="11">
        <f t="shared" si="59"/>
        <v>804.42000000000007</v>
      </c>
      <c r="P366" s="18">
        <f t="shared" si="51"/>
        <v>6.0880229121214983E-2</v>
      </c>
    </row>
    <row r="367" spans="6:16" x14ac:dyDescent="0.2">
      <c r="F367" s="10">
        <v>3.66</v>
      </c>
      <c r="G367" s="11">
        <f t="shared" si="60"/>
        <v>21.312246523553696</v>
      </c>
      <c r="H367" s="11">
        <f t="shared" si="52"/>
        <v>7.9582753816947385</v>
      </c>
      <c r="I367" s="11">
        <f t="shared" si="53"/>
        <v>0.29422457750891789</v>
      </c>
      <c r="J367" s="11">
        <f t="shared" si="54"/>
        <v>24.743927029543801</v>
      </c>
      <c r="K367" s="12">
        <f t="shared" si="55"/>
        <v>48.870342385275066</v>
      </c>
      <c r="L367" s="11">
        <f t="shared" si="56"/>
        <v>0.59597978518628125</v>
      </c>
      <c r="M367" s="12">
        <f t="shared" si="57"/>
        <v>388.92364269972751</v>
      </c>
      <c r="N367" s="11">
        <f t="shared" si="58"/>
        <v>4.7429712524357006</v>
      </c>
      <c r="O367" s="11">
        <f t="shared" si="59"/>
        <v>804.42000000000007</v>
      </c>
      <c r="P367" s="18">
        <f t="shared" si="51"/>
        <v>6.0640467661403422E-2</v>
      </c>
    </row>
    <row r="368" spans="6:16" x14ac:dyDescent="0.2">
      <c r="F368" s="10">
        <v>3.67</v>
      </c>
      <c r="G368" s="11">
        <f t="shared" si="60"/>
        <v>21.39185857130996</v>
      </c>
      <c r="H368" s="11">
        <f t="shared" si="52"/>
        <v>7.9612047756262294</v>
      </c>
      <c r="I368" s="11">
        <f t="shared" si="53"/>
        <v>0.29165795673955125</v>
      </c>
      <c r="J368" s="11">
        <f t="shared" si="54"/>
        <v>24.762146567521604</v>
      </c>
      <c r="K368" s="12">
        <f t="shared" si="55"/>
        <v>48.678099020164808</v>
      </c>
      <c r="L368" s="11">
        <f t="shared" si="56"/>
        <v>0.59363535390444888</v>
      </c>
      <c r="M368" s="12">
        <f t="shared" si="57"/>
        <v>387.53631438774255</v>
      </c>
      <c r="N368" s="11">
        <f t="shared" si="58"/>
        <v>4.7260526144846651</v>
      </c>
      <c r="O368" s="11">
        <f t="shared" si="59"/>
        <v>804.42000000000007</v>
      </c>
      <c r="P368" s="18">
        <f t="shared" si="51"/>
        <v>6.0402795688473038E-2</v>
      </c>
    </row>
    <row r="369" spans="6:16" x14ac:dyDescent="0.2">
      <c r="F369" s="10">
        <v>3.68</v>
      </c>
      <c r="G369" s="11">
        <f t="shared" si="60"/>
        <v>21.47149965746457</v>
      </c>
      <c r="H369" s="11">
        <f t="shared" si="52"/>
        <v>7.9641086154610168</v>
      </c>
      <c r="I369" s="11">
        <f t="shared" si="53"/>
        <v>0.28911372547356812</v>
      </c>
      <c r="J369" s="11">
        <f t="shared" si="54"/>
        <v>24.780213788077187</v>
      </c>
      <c r="K369" s="12">
        <f t="shared" si="55"/>
        <v>48.487539276909772</v>
      </c>
      <c r="L369" s="11">
        <f t="shared" si="56"/>
        <v>0.59131145459646062</v>
      </c>
      <c r="M369" s="12">
        <f t="shared" si="57"/>
        <v>386.16002929774157</v>
      </c>
      <c r="N369" s="11">
        <f t="shared" si="58"/>
        <v>4.7092686499724579</v>
      </c>
      <c r="O369" s="11">
        <f t="shared" si="59"/>
        <v>804.42000000000007</v>
      </c>
      <c r="P369" s="18">
        <f t="shared" si="51"/>
        <v>6.0167195050821527E-2</v>
      </c>
    </row>
    <row r="370" spans="6:16" x14ac:dyDescent="0.2">
      <c r="F370" s="10">
        <v>3.69</v>
      </c>
      <c r="G370" s="11">
        <f t="shared" si="60"/>
        <v>21.551169528705731</v>
      </c>
      <c r="H370" s="11">
        <f t="shared" si="52"/>
        <v>7.9669871241161516</v>
      </c>
      <c r="I370" s="11">
        <f t="shared" si="53"/>
        <v>0.2865916883997382</v>
      </c>
      <c r="J370" s="11">
        <f t="shared" si="54"/>
        <v>24.798129904972281</v>
      </c>
      <c r="K370" s="12">
        <f t="shared" si="55"/>
        <v>48.298648353750814</v>
      </c>
      <c r="L370" s="11">
        <f t="shared" si="56"/>
        <v>0.5890079067530587</v>
      </c>
      <c r="M370" s="12">
        <f t="shared" si="57"/>
        <v>384.79470954654647</v>
      </c>
      <c r="N370" s="11">
        <f t="shared" si="58"/>
        <v>4.6926184091042256</v>
      </c>
      <c r="O370" s="11">
        <f t="shared" si="59"/>
        <v>804.42000000000007</v>
      </c>
      <c r="P370" s="18">
        <f t="shared" si="51"/>
        <v>5.9933647752827224E-2</v>
      </c>
    </row>
    <row r="371" spans="6:16" x14ac:dyDescent="0.2">
      <c r="F371" s="10">
        <v>3.7</v>
      </c>
      <c r="G371" s="11">
        <f t="shared" si="60"/>
        <v>21.630867933931373</v>
      </c>
      <c r="H371" s="11">
        <f t="shared" si="52"/>
        <v>7.9698405225641062</v>
      </c>
      <c r="I371" s="11">
        <f t="shared" si="53"/>
        <v>0.28409165191059615</v>
      </c>
      <c r="J371" s="11">
        <f t="shared" si="54"/>
        <v>24.815896123377399</v>
      </c>
      <c r="K371" s="12">
        <f t="shared" si="55"/>
        <v>48.11141158004628</v>
      </c>
      <c r="L371" s="11">
        <f t="shared" si="56"/>
        <v>0.58672453146397907</v>
      </c>
      <c r="M371" s="12">
        <f t="shared" si="57"/>
        <v>383.44027760841283</v>
      </c>
      <c r="N371" s="11">
        <f t="shared" si="58"/>
        <v>4.676100946444059</v>
      </c>
      <c r="O371" s="11">
        <f t="shared" si="59"/>
        <v>804.42000000000007</v>
      </c>
      <c r="P371" s="18">
        <f t="shared" si="51"/>
        <v>5.9702135953556314E-2</v>
      </c>
    </row>
    <row r="372" spans="6:16" x14ac:dyDescent="0.2">
      <c r="F372" s="10">
        <v>3.71</v>
      </c>
      <c r="G372" s="11">
        <f t="shared" si="60"/>
        <v>21.71059462422987</v>
      </c>
      <c r="H372" s="11">
        <f t="shared" si="52"/>
        <v>7.9726690298497314</v>
      </c>
      <c r="I372" s="11">
        <f t="shared" si="53"/>
        <v>0.28161342408758111</v>
      </c>
      <c r="J372" s="11">
        <f t="shared" si="54"/>
        <v>24.833513639912074</v>
      </c>
      <c r="K372" s="12">
        <f t="shared" si="55"/>
        <v>47.925814415093726</v>
      </c>
      <c r="L372" s="11">
        <f t="shared" si="56"/>
        <v>0.58446115140358201</v>
      </c>
      <c r="M372" s="12">
        <f t="shared" si="57"/>
        <v>382.09665631754359</v>
      </c>
      <c r="N372" s="11">
        <f t="shared" si="58"/>
        <v>4.6597153209456534</v>
      </c>
      <c r="O372" s="11">
        <f t="shared" si="59"/>
        <v>804.42000000000007</v>
      </c>
      <c r="P372" s="18">
        <f t="shared" ref="P372:P435" si="61">K372/(SQRT(K372^2+O372^2))</f>
        <v>5.9472641965479967E-2</v>
      </c>
    </row>
    <row r="373" spans="6:16" x14ac:dyDescent="0.2">
      <c r="F373" s="10">
        <v>3.72</v>
      </c>
      <c r="G373" s="11">
        <f t="shared" si="60"/>
        <v>21.79034935286094</v>
      </c>
      <c r="H373" s="11">
        <f t="shared" si="52"/>
        <v>7.975472863107079</v>
      </c>
      <c r="I373" s="11">
        <f t="shared" si="53"/>
        <v>0.27915681468630221</v>
      </c>
      <c r="J373" s="11">
        <f t="shared" si="54"/>
        <v>24.850983642685406</v>
      </c>
      <c r="K373" s="12">
        <f t="shared" si="55"/>
        <v>47.741842446962188</v>
      </c>
      <c r="L373" s="11">
        <f t="shared" si="56"/>
        <v>0.58221759081661206</v>
      </c>
      <c r="M373" s="12">
        <f t="shared" si="57"/>
        <v>380.76376887048059</v>
      </c>
      <c r="N373" s="11">
        <f t="shared" si="58"/>
        <v>4.6434605959814705</v>
      </c>
      <c r="O373" s="11">
        <f t="shared" si="59"/>
        <v>804.42000000000007</v>
      </c>
      <c r="P373" s="18">
        <f t="shared" si="61"/>
        <v>5.9245148253200347E-2</v>
      </c>
    </row>
    <row r="374" spans="6:16" x14ac:dyDescent="0.2">
      <c r="F374" s="10">
        <v>3.73</v>
      </c>
      <c r="G374" s="11">
        <f t="shared" si="60"/>
        <v>21.870131875236702</v>
      </c>
      <c r="H374" s="11">
        <f t="shared" si="52"/>
        <v>7.9782522375760649</v>
      </c>
      <c r="I374" s="11">
        <f t="shared" si="53"/>
        <v>0.27672163512193554</v>
      </c>
      <c r="J374" s="11">
        <f t="shared" si="54"/>
        <v>24.868307311336764</v>
      </c>
      <c r="K374" s="12">
        <f t="shared" si="55"/>
        <v>47.559481391335481</v>
      </c>
      <c r="L374" s="11">
        <f t="shared" si="56"/>
        <v>0.5799936755040912</v>
      </c>
      <c r="M374" s="12">
        <f t="shared" si="57"/>
        <v>379.44153882837952</v>
      </c>
      <c r="N374" s="11">
        <f t="shared" si="58"/>
        <v>4.627335839370482</v>
      </c>
      <c r="O374" s="11">
        <f t="shared" si="59"/>
        <v>804.42000000000007</v>
      </c>
      <c r="P374" s="18">
        <f t="shared" si="61"/>
        <v>5.9019637432186356E-2</v>
      </c>
    </row>
    <row r="375" spans="6:16" x14ac:dyDescent="0.2">
      <c r="F375" s="10">
        <v>3.74</v>
      </c>
      <c r="G375" s="11">
        <f t="shared" si="60"/>
        <v>21.949941948902893</v>
      </c>
      <c r="H375" s="11">
        <f t="shared" si="52"/>
        <v>7.9810073666189938</v>
      </c>
      <c r="I375" s="11">
        <f t="shared" si="53"/>
        <v>0.27430769845474606</v>
      </c>
      <c r="J375" s="11">
        <f t="shared" si="54"/>
        <v>24.885485817076795</v>
      </c>
      <c r="K375" s="12">
        <f t="shared" si="55"/>
        <v>47.378717090365967</v>
      </c>
      <c r="L375" s="11">
        <f t="shared" si="56"/>
        <v>0.57778923280934102</v>
      </c>
      <c r="M375" s="12">
        <f t="shared" si="57"/>
        <v>378.12989011916801</v>
      </c>
      <c r="N375" s="11">
        <f t="shared" si="58"/>
        <v>4.6113401234044877</v>
      </c>
      <c r="O375" s="11">
        <f t="shared" si="59"/>
        <v>804.42000000000007</v>
      </c>
      <c r="P375" s="18">
        <f t="shared" si="61"/>
        <v>5.8796092267518307E-2</v>
      </c>
    </row>
    <row r="376" spans="6:16" x14ac:dyDescent="0.2">
      <c r="F376" s="10">
        <v>3.75</v>
      </c>
      <c r="G376" s="11">
        <f t="shared" si="60"/>
        <v>22.029779333520263</v>
      </c>
      <c r="H376" s="11">
        <f t="shared" si="52"/>
        <v>7.9837384617369409</v>
      </c>
      <c r="I376" s="11">
        <f t="shared" si="53"/>
        <v>0.27191481937573775</v>
      </c>
      <c r="J376" s="11">
        <f t="shared" si="54"/>
        <v>24.902520322728606</v>
      </c>
      <c r="K376" s="12">
        <f t="shared" si="55"/>
        <v>47.199535511539096</v>
      </c>
      <c r="L376" s="11">
        <f t="shared" si="56"/>
        <v>0.57560409160413528</v>
      </c>
      <c r="M376" s="12">
        <f t="shared" si="57"/>
        <v>376.82874703959328</v>
      </c>
      <c r="N376" s="11">
        <f t="shared" si="58"/>
        <v>4.5954725248730881</v>
      </c>
      <c r="O376" s="11">
        <f t="shared" si="59"/>
        <v>804.42000000000007</v>
      </c>
      <c r="P376" s="18">
        <f t="shared" si="61"/>
        <v>5.8574495672642217E-2</v>
      </c>
    </row>
    <row r="377" spans="6:16" x14ac:dyDescent="0.2">
      <c r="F377" s="10">
        <v>3.76</v>
      </c>
      <c r="G377" s="11">
        <f t="shared" si="60"/>
        <v>22.109643790846125</v>
      </c>
      <c r="H377" s="11">
        <f t="shared" si="52"/>
        <v>7.9864457325859828</v>
      </c>
      <c r="I377" s="11">
        <f t="shared" si="53"/>
        <v>0.26954281419242759</v>
      </c>
      <c r="J377" s="11">
        <f t="shared" si="54"/>
        <v>24.919411982769127</v>
      </c>
      <c r="K377" s="12">
        <f t="shared" si="55"/>
        <v>47.021922746548185</v>
      </c>
      <c r="L377" s="11">
        <f t="shared" si="56"/>
        <v>0.57343808227497783</v>
      </c>
      <c r="M377" s="12">
        <f t="shared" si="57"/>
        <v>375.53803425715751</v>
      </c>
      <c r="N377" s="11">
        <f t="shared" si="58"/>
        <v>4.5797321250872862</v>
      </c>
      <c r="O377" s="11">
        <f t="shared" si="59"/>
        <v>804.42000000000007</v>
      </c>
      <c r="P377" s="18">
        <f t="shared" si="61"/>
        <v>5.8354830708133014E-2</v>
      </c>
    </row>
    <row r="378" spans="6:16" x14ac:dyDescent="0.2">
      <c r="F378" s="10">
        <v>3.77</v>
      </c>
      <c r="G378" s="11">
        <f t="shared" si="60"/>
        <v>22.189535084716059</v>
      </c>
      <c r="H378" s="11">
        <f t="shared" si="52"/>
        <v>7.9891293869932971</v>
      </c>
      <c r="I378" s="11">
        <f t="shared" si="53"/>
        <v>0.26719150081474452</v>
      </c>
      <c r="J378" s="11">
        <f t="shared" si="54"/>
        <v>24.936161943370735</v>
      </c>
      <c r="K378" s="12">
        <f t="shared" si="55"/>
        <v>46.845865010179786</v>
      </c>
      <c r="L378" s="11">
        <f t="shared" si="56"/>
        <v>0.57129103670950954</v>
      </c>
      <c r="M378" s="12">
        <f t="shared" si="57"/>
        <v>374.25767681194839</v>
      </c>
      <c r="N378" s="11">
        <f t="shared" si="58"/>
        <v>4.5641180099018088</v>
      </c>
      <c r="O378" s="11">
        <f t="shared" si="59"/>
        <v>804.42000000000007</v>
      </c>
      <c r="P378" s="18">
        <f t="shared" si="61"/>
        <v>5.8137080580467085E-2</v>
      </c>
    </row>
    <row r="379" spans="6:16" x14ac:dyDescent="0.2">
      <c r="F379" s="10">
        <v>3.78</v>
      </c>
      <c r="G379" s="11">
        <f t="shared" si="60"/>
        <v>22.26945298102579</v>
      </c>
      <c r="H379" s="11">
        <f t="shared" si="52"/>
        <v>7.9917896309731153</v>
      </c>
      <c r="I379" s="11">
        <f t="shared" si="53"/>
        <v>0.26486069874105089</v>
      </c>
      <c r="J379" s="11">
        <f t="shared" si="54"/>
        <v>24.952771342443008</v>
      </c>
      <c r="K379" s="12">
        <f t="shared" si="55"/>
        <v>46.671348639209185</v>
      </c>
      <c r="L379" s="11">
        <f t="shared" si="56"/>
        <v>0.56916278828303879</v>
      </c>
      <c r="M379" s="12">
        <f t="shared" si="57"/>
        <v>372.98760011836316</v>
      </c>
      <c r="N379" s="11">
        <f t="shared" si="58"/>
        <v>4.5486292697361357</v>
      </c>
      <c r="O379" s="11">
        <f t="shared" si="59"/>
        <v>804.42000000000007</v>
      </c>
      <c r="P379" s="18">
        <f t="shared" si="61"/>
        <v>5.7921228640804019E-2</v>
      </c>
    </row>
    <row r="380" spans="6:16" x14ac:dyDescent="0.2">
      <c r="F380" s="10">
        <v>3.79</v>
      </c>
      <c r="G380" s="11">
        <f t="shared" si="60"/>
        <v>22.349397247713217</v>
      </c>
      <c r="H380" s="11">
        <f t="shared" si="52"/>
        <v>7.9944266687425358</v>
      </c>
      <c r="I380" s="11">
        <f t="shared" si="53"/>
        <v>0.2625502290442861</v>
      </c>
      <c r="J380" s="11">
        <f t="shared" si="54"/>
        <v>24.969241309674626</v>
      </c>
      <c r="K380" s="12">
        <f t="shared" si="55"/>
        <v>46.498360091306083</v>
      </c>
      <c r="L380" s="11">
        <f t="shared" si="56"/>
        <v>0.5670531718451961</v>
      </c>
      <c r="M380" s="12">
        <f t="shared" si="57"/>
        <v>371.72772996673098</v>
      </c>
      <c r="N380" s="11">
        <f t="shared" si="58"/>
        <v>4.5332649995942802</v>
      </c>
      <c r="O380" s="11">
        <f t="shared" si="59"/>
        <v>804.42000000000007</v>
      </c>
      <c r="P380" s="18">
        <f t="shared" si="61"/>
        <v>5.7707258383777306E-2</v>
      </c>
    </row>
    <row r="381" spans="6:16" x14ac:dyDescent="0.2">
      <c r="F381" s="10">
        <v>3.8</v>
      </c>
      <c r="G381" s="11">
        <f t="shared" si="60"/>
        <v>22.429367654740588</v>
      </c>
      <c r="H381" s="11">
        <f t="shared" si="52"/>
        <v>7.9970407027371984</v>
      </c>
      <c r="I381" s="11">
        <f t="shared" si="53"/>
        <v>0.26025991435823093</v>
      </c>
      <c r="J381" s="11">
        <f t="shared" si="54"/>
        <v>24.985572966575454</v>
      </c>
      <c r="K381" s="12">
        <f t="shared" si="55"/>
        <v>46.326885943950387</v>
      </c>
      <c r="L381" s="11">
        <f t="shared" si="56"/>
        <v>0.564962023706712</v>
      </c>
      <c r="M381" s="12">
        <f t="shared" si="57"/>
        <v>370.47799252483503</v>
      </c>
      <c r="N381" s="11">
        <f t="shared" si="58"/>
        <v>4.5180242990833541</v>
      </c>
      <c r="O381" s="11">
        <f t="shared" si="59"/>
        <v>804.42000000000007</v>
      </c>
      <c r="P381" s="18">
        <f t="shared" si="61"/>
        <v>5.7495153446294252E-2</v>
      </c>
    </row>
    <row r="382" spans="6:16" x14ac:dyDescent="0.2">
      <c r="F382" s="10">
        <v>3.81</v>
      </c>
      <c r="G382" s="11">
        <f t="shared" si="60"/>
        <v>22.509363974076855</v>
      </c>
      <c r="H382" s="11">
        <f t="shared" si="52"/>
        <v>7.9996319336268353</v>
      </c>
      <c r="I382" s="11">
        <f t="shared" si="53"/>
        <v>0.25798957886389151</v>
      </c>
      <c r="J382" s="11">
        <f t="shared" si="54"/>
        <v>25.00176742651885</v>
      </c>
      <c r="K382" s="12">
        <f t="shared" si="55"/>
        <v>46.156912893357955</v>
      </c>
      <c r="L382" s="11">
        <f t="shared" si="56"/>
        <v>0.56288918162631651</v>
      </c>
      <c r="M382" s="12">
        <f t="shared" si="57"/>
        <v>369.2383143393385</v>
      </c>
      <c r="N382" s="11">
        <f t="shared" si="58"/>
        <v>4.5029062724309572</v>
      </c>
      <c r="O382" s="11">
        <f t="shared" si="59"/>
        <v>804.42000000000007</v>
      </c>
      <c r="P382" s="18">
        <f t="shared" si="61"/>
        <v>5.7284897606344871E-2</v>
      </c>
    </row>
    <row r="383" spans="6:16" x14ac:dyDescent="0.2">
      <c r="F383" s="10">
        <v>3.82</v>
      </c>
      <c r="G383" s="11">
        <f t="shared" si="60"/>
        <v>22.589385979680163</v>
      </c>
      <c r="H383" s="11">
        <f t="shared" si="52"/>
        <v>8.0022005603306621</v>
      </c>
      <c r="I383" s="11">
        <f t="shared" si="53"/>
        <v>0.25573904827600358</v>
      </c>
      <c r="J383" s="11">
        <f t="shared" si="54"/>
        <v>25.017825794783953</v>
      </c>
      <c r="K383" s="12">
        <f t="shared" si="55"/>
        <v>45.988427753416246</v>
      </c>
      <c r="L383" s="11">
        <f t="shared" si="56"/>
        <v>0.5608344847977591</v>
      </c>
      <c r="M383" s="12">
        <f t="shared" si="57"/>
        <v>368.00862233711365</v>
      </c>
      <c r="N383" s="11">
        <f t="shared" si="58"/>
        <v>4.4879100285013864</v>
      </c>
      <c r="O383" s="11">
        <f t="shared" si="59"/>
        <v>804.42000000000007</v>
      </c>
      <c r="P383" s="18">
        <f t="shared" si="61"/>
        <v>5.7076474781819819E-2</v>
      </c>
    </row>
    <row r="384" spans="6:16" x14ac:dyDescent="0.2">
      <c r="F384" s="10">
        <v>3.83</v>
      </c>
      <c r="G384" s="11">
        <f t="shared" si="60"/>
        <v>22.66943344748049</v>
      </c>
      <c r="H384" s="11">
        <f t="shared" si="52"/>
        <v>8.0047467800326597</v>
      </c>
      <c r="I384" s="11">
        <f t="shared" si="53"/>
        <v>0.2535081498296512</v>
      </c>
      <c r="J384" s="11">
        <f t="shared" si="54"/>
        <v>25.033749168598238</v>
      </c>
      <c r="K384" s="12">
        <f t="shared" si="55"/>
        <v>45.821417454629639</v>
      </c>
      <c r="L384" s="11">
        <f t="shared" si="56"/>
        <v>0.55879777383694684</v>
      </c>
      <c r="M384" s="12">
        <f t="shared" si="57"/>
        <v>366.78884382647891</v>
      </c>
      <c r="N384" s="11">
        <f t="shared" si="58"/>
        <v>4.4730346808107191</v>
      </c>
      <c r="O384" s="11">
        <f t="shared" si="59"/>
        <v>804.42000000000007</v>
      </c>
      <c r="P384" s="18">
        <f t="shared" si="61"/>
        <v>5.6869869029337154E-2</v>
      </c>
    </row>
    <row r="385" spans="6:16" x14ac:dyDescent="0.2">
      <c r="F385" s="10">
        <v>3.84</v>
      </c>
      <c r="G385" s="11">
        <f t="shared" si="60"/>
        <v>22.749506155362457</v>
      </c>
      <c r="H385" s="11">
        <f t="shared" si="52"/>
        <v>8.0072707881967009</v>
      </c>
      <c r="I385" s="11">
        <f t="shared" si="53"/>
        <v>0.25129671226700639</v>
      </c>
      <c r="J385" s="11">
        <f t="shared" si="54"/>
        <v>25.049538637180081</v>
      </c>
      <c r="K385" s="12">
        <f t="shared" si="55"/>
        <v>45.655869043074603</v>
      </c>
      <c r="L385" s="11">
        <f t="shared" si="56"/>
        <v>0.55677889076920251</v>
      </c>
      <c r="M385" s="12">
        <f t="shared" si="57"/>
        <v>365.5789064983453</v>
      </c>
      <c r="N385" s="11">
        <f t="shared" si="58"/>
        <v>4.4582793475407971</v>
      </c>
      <c r="O385" s="11">
        <f t="shared" si="59"/>
        <v>804.42000000000007</v>
      </c>
      <c r="P385" s="18">
        <f t="shared" si="61"/>
        <v>5.666506454307816E-2</v>
      </c>
    </row>
    <row r="386" spans="6:16" x14ac:dyDescent="0.2">
      <c r="F386" s="10">
        <v>3.85</v>
      </c>
      <c r="G386" s="11">
        <f t="shared" si="60"/>
        <v>22.829603883148273</v>
      </c>
      <c r="H386" s="11">
        <f t="shared" ref="H386:H449" si="62">$A$3*(1-EXP(-F386/$A$5))</f>
        <v>8.0097727785815671</v>
      </c>
      <c r="I386" s="11">
        <f t="shared" si="53"/>
        <v>0.24910456582418061</v>
      </c>
      <c r="J386" s="11">
        <f t="shared" si="54"/>
        <v>25.065195281781577</v>
      </c>
      <c r="K386" s="12">
        <f t="shared" si="55"/>
        <v>45.491769679364388</v>
      </c>
      <c r="L386" s="11">
        <f t="shared" si="56"/>
        <v>0.55477767901663888</v>
      </c>
      <c r="M386" s="12">
        <f t="shared" si="57"/>
        <v>364.37873842727521</v>
      </c>
      <c r="N386" s="11">
        <f t="shared" si="58"/>
        <v>4.443643151552136</v>
      </c>
      <c r="O386" s="11">
        <f t="shared" si="59"/>
        <v>804.42000000000007</v>
      </c>
      <c r="P386" s="18">
        <f t="shared" si="61"/>
        <v>5.6462045653632054E-2</v>
      </c>
    </row>
    <row r="387" spans="6:16" x14ac:dyDescent="0.2">
      <c r="F387" s="10">
        <v>3.86</v>
      </c>
      <c r="G387" s="11">
        <f t="shared" si="60"/>
        <v>22.909726412580831</v>
      </c>
      <c r="H387" s="11">
        <f t="shared" si="62"/>
        <v>8.0122529432558114</v>
      </c>
      <c r="I387" s="11">
        <f t="shared" ref="I387:I450" si="63">($A$3/$A$5)*EXP(-F387/$A$5)</f>
        <v>0.24693154221819355</v>
      </c>
      <c r="J387" s="11">
        <f t="shared" ref="J387:J450" si="64">(0.5*(1.293*($A$13/760*273/(273+$A$11)))*((0.2025*$A$7^0.725*$A$9^0.425)*0.266)*0.9)*H387^2</f>
        <v>25.080720175731244</v>
      </c>
      <c r="K387" s="12">
        <f t="shared" ref="K387:K450" si="65">J387+$A$9*I387</f>
        <v>45.329106637623113</v>
      </c>
      <c r="L387" s="11">
        <f t="shared" ref="L387:L450" si="66">K387/$A$9</f>
        <v>0.55279398338564767</v>
      </c>
      <c r="M387" s="12">
        <f t="shared" ref="M387:M450" si="67">K387*H387</f>
        <v>363.18826807245233</v>
      </c>
      <c r="N387" s="11">
        <f t="shared" ref="N387:N450" si="68">L387*H387</f>
        <v>4.4291252203957594</v>
      </c>
      <c r="O387" s="11">
        <f t="shared" ref="O387:O450" si="69">$A$9*9.81</f>
        <v>804.42000000000007</v>
      </c>
      <c r="P387" s="18">
        <f t="shared" si="61"/>
        <v>5.6260796826849278E-2</v>
      </c>
    </row>
    <row r="388" spans="6:16" x14ac:dyDescent="0.2">
      <c r="F388" s="10">
        <v>3.87</v>
      </c>
      <c r="G388" s="11">
        <f t="shared" ref="G388:G451" si="70">G387+H388*0.01</f>
        <v>22.989873527306955</v>
      </c>
      <c r="H388" s="11">
        <f t="shared" si="62"/>
        <v>8.0147114726125093</v>
      </c>
      <c r="I388" s="11">
        <f t="shared" si="63"/>
        <v>0.24477747463405439</v>
      </c>
      <c r="J388" s="11">
        <f t="shared" si="64"/>
        <v>25.096114384477026</v>
      </c>
      <c r="K388" s="12">
        <f t="shared" si="65"/>
        <v>45.167867304469482</v>
      </c>
      <c r="L388" s="11">
        <f t="shared" si="66"/>
        <v>0.55082765005450585</v>
      </c>
      <c r="M388" s="12">
        <f t="shared" si="67"/>
        <v>362.00742427857102</v>
      </c>
      <c r="N388" s="11">
        <f t="shared" si="68"/>
        <v>4.4147246863240364</v>
      </c>
      <c r="O388" s="11">
        <f t="shared" si="69"/>
        <v>804.42000000000007</v>
      </c>
      <c r="P388" s="18">
        <f t="shared" si="61"/>
        <v>5.6061302662703892E-2</v>
      </c>
    </row>
    <row r="389" spans="6:16" x14ac:dyDescent="0.2">
      <c r="F389" s="10">
        <v>3.88</v>
      </c>
      <c r="G389" s="11">
        <f t="shared" si="70"/>
        <v>23.070045012860792</v>
      </c>
      <c r="H389" s="11">
        <f t="shared" si="62"/>
        <v>8.0171485553838728</v>
      </c>
      <c r="I389" s="11">
        <f t="shared" si="63"/>
        <v>0.24264219771195616</v>
      </c>
      <c r="J389" s="11">
        <f t="shared" si="64"/>
        <v>25.111378965629267</v>
      </c>
      <c r="K389" s="12">
        <f t="shared" si="65"/>
        <v>45.008039178009668</v>
      </c>
      <c r="L389" s="11">
        <f t="shared" si="66"/>
        <v>0.54887852656109348</v>
      </c>
      <c r="M389" s="12">
        <f t="shared" si="67"/>
        <v>360.83613627664096</v>
      </c>
      <c r="N389" s="11">
        <f t="shared" si="68"/>
        <v>4.4004406863004997</v>
      </c>
      <c r="O389" s="11">
        <f t="shared" si="69"/>
        <v>804.42000000000007</v>
      </c>
      <c r="P389" s="18">
        <f t="shared" si="61"/>
        <v>5.5863547894164582E-2</v>
      </c>
    </row>
    <row r="390" spans="6:16" x14ac:dyDescent="0.2">
      <c r="F390" s="10">
        <v>3.89</v>
      </c>
      <c r="G390" s="11">
        <f t="shared" si="70"/>
        <v>23.150240656647348</v>
      </c>
      <c r="H390" s="11">
        <f t="shared" si="62"/>
        <v>8.0195643786557387</v>
      </c>
      <c r="I390" s="11">
        <f t="shared" si="63"/>
        <v>0.24052554753458111</v>
      </c>
      <c r="J390" s="11">
        <f t="shared" si="64"/>
        <v>25.12651496900375</v>
      </c>
      <c r="K390" s="12">
        <f t="shared" si="65"/>
        <v>44.849609866839401</v>
      </c>
      <c r="L390" s="11">
        <f t="shared" si="66"/>
        <v>0.54694646179072437</v>
      </c>
      <c r="M390" s="12">
        <f t="shared" si="67"/>
        <v>359.67433368471222</v>
      </c>
      <c r="N390" s="11">
        <f t="shared" si="68"/>
        <v>4.3862723620086852</v>
      </c>
      <c r="O390" s="11">
        <f t="shared" si="69"/>
        <v>804.42000000000007</v>
      </c>
      <c r="P390" s="18">
        <f t="shared" si="61"/>
        <v>5.56675173860742E-2</v>
      </c>
    </row>
    <row r="391" spans="6:16" x14ac:dyDescent="0.2">
      <c r="F391" s="10">
        <v>3.9</v>
      </c>
      <c r="G391" s="11">
        <f t="shared" si="70"/>
        <v>23.230460247926167</v>
      </c>
      <c r="H391" s="11">
        <f t="shared" si="62"/>
        <v>8.0219591278819316</v>
      </c>
      <c r="I391" s="11">
        <f t="shared" si="63"/>
        <v>0.23842736161451855</v>
      </c>
      <c r="J391" s="11">
        <f t="shared" si="64"/>
        <v>25.141523436664865</v>
      </c>
      <c r="K391" s="12">
        <f t="shared" si="65"/>
        <v>44.692567089055387</v>
      </c>
      <c r="L391" s="11">
        <f t="shared" si="66"/>
        <v>0.54503130596409011</v>
      </c>
      <c r="M391" s="12">
        <f t="shared" si="67"/>
        <v>358.52194650852346</v>
      </c>
      <c r="N391" s="11">
        <f t="shared" si="68"/>
        <v>4.3722188598600429</v>
      </c>
      <c r="O391" s="11">
        <f t="shared" si="69"/>
        <v>804.42000000000007</v>
      </c>
      <c r="P391" s="18">
        <f t="shared" si="61"/>
        <v>5.5473196134038297E-2</v>
      </c>
    </row>
    <row r="392" spans="6:16" x14ac:dyDescent="0.2">
      <c r="F392" s="10">
        <v>3.91</v>
      </c>
      <c r="G392" s="11">
        <f t="shared" si="70"/>
        <v>23.310703577795152</v>
      </c>
      <c r="H392" s="11">
        <f t="shared" si="62"/>
        <v>8.0243329868984983</v>
      </c>
      <c r="I392" s="11">
        <f t="shared" si="63"/>
        <v>0.23634747888178989</v>
      </c>
      <c r="J392" s="11">
        <f t="shared" si="64"/>
        <v>25.156405402968776</v>
      </c>
      <c r="K392" s="12">
        <f t="shared" si="65"/>
        <v>44.536898671275551</v>
      </c>
      <c r="L392" s="11">
        <f t="shared" si="66"/>
        <v>0.54313291062531155</v>
      </c>
      <c r="M392" s="12">
        <f t="shared" si="67"/>
        <v>357.37890514207231</v>
      </c>
      <c r="N392" s="11">
        <f t="shared" si="68"/>
        <v>4.3582793310008814</v>
      </c>
      <c r="O392" s="11">
        <f t="shared" si="69"/>
        <v>804.42000000000007</v>
      </c>
      <c r="P392" s="18">
        <f t="shared" si="61"/>
        <v>5.5280569263321928E-2</v>
      </c>
    </row>
    <row r="393" spans="6:16" x14ac:dyDescent="0.2">
      <c r="F393" s="10">
        <v>3.92</v>
      </c>
      <c r="G393" s="11">
        <f t="shared" si="70"/>
        <v>23.390970439174531</v>
      </c>
      <c r="H393" s="11">
        <f t="shared" si="62"/>
        <v>8.0266861379378192</v>
      </c>
      <c r="I393" s="11">
        <f t="shared" si="63"/>
        <v>0.23428573967148525</v>
      </c>
      <c r="J393" s="11">
        <f t="shared" si="64"/>
        <v>25.171161894606637</v>
      </c>
      <c r="K393" s="12">
        <f t="shared" si="65"/>
        <v>44.382592547668423</v>
      </c>
      <c r="L393" s="11">
        <f t="shared" si="66"/>
        <v>0.54125112863010272</v>
      </c>
      <c r="M393" s="12">
        <f t="shared" si="67"/>
        <v>356.24514036811252</v>
      </c>
      <c r="N393" s="11">
        <f t="shared" si="68"/>
        <v>4.344452931318445</v>
      </c>
      <c r="O393" s="11">
        <f t="shared" si="69"/>
        <v>804.42000000000007</v>
      </c>
      <c r="P393" s="18">
        <f t="shared" si="61"/>
        <v>5.5089622027755289E-2</v>
      </c>
    </row>
    <row r="394" spans="6:16" x14ac:dyDescent="0.2">
      <c r="F394" s="10">
        <v>3.93</v>
      </c>
      <c r="G394" s="11">
        <f t="shared" si="70"/>
        <v>23.471260626790958</v>
      </c>
      <c r="H394" s="11">
        <f t="shared" si="62"/>
        <v>8.0290187616426092</v>
      </c>
      <c r="I394" s="11">
        <f t="shared" si="63"/>
        <v>0.23224198571150517</v>
      </c>
      <c r="J394" s="11">
        <f t="shared" si="64"/>
        <v>25.185793930647957</v>
      </c>
      <c r="K394" s="12">
        <f t="shared" si="65"/>
        <v>44.229636758991383</v>
      </c>
      <c r="L394" s="11">
        <f t="shared" si="66"/>
        <v>0.5393858141340413</v>
      </c>
      <c r="M394" s="12">
        <f t="shared" si="67"/>
        <v>355.12058335857944</v>
      </c>
      <c r="N394" s="11">
        <f t="shared" si="68"/>
        <v>4.3307388214460909</v>
      </c>
      <c r="O394" s="11">
        <f t="shared" si="69"/>
        <v>804.42000000000007</v>
      </c>
      <c r="P394" s="18">
        <f t="shared" si="61"/>
        <v>5.4900339808647718E-2</v>
      </c>
    </row>
    <row r="395" spans="6:16" x14ac:dyDescent="0.2">
      <c r="F395" s="10">
        <v>3.94</v>
      </c>
      <c r="G395" s="11">
        <f t="shared" si="70"/>
        <v>23.551573937161756</v>
      </c>
      <c r="H395" s="11">
        <f t="shared" si="62"/>
        <v>8.0313310370797613</v>
      </c>
      <c r="I395" s="11">
        <f t="shared" si="63"/>
        <v>0.23021606011041201</v>
      </c>
      <c r="J395" s="11">
        <f t="shared" si="64"/>
        <v>25.200302522583737</v>
      </c>
      <c r="K395" s="12">
        <f t="shared" si="65"/>
        <v>44.078019451637523</v>
      </c>
      <c r="L395" s="11">
        <f t="shared" si="66"/>
        <v>0.53753682258094537</v>
      </c>
      <c r="M395" s="12">
        <f t="shared" si="67"/>
        <v>354.00516567494191</v>
      </c>
      <c r="N395" s="11">
        <f t="shared" si="68"/>
        <v>4.3171361667675834</v>
      </c>
      <c r="O395" s="11">
        <f t="shared" si="69"/>
        <v>804.42000000000007</v>
      </c>
      <c r="P395" s="18">
        <f t="shared" si="61"/>
        <v>5.4712708113710096E-2</v>
      </c>
    </row>
    <row r="396" spans="6:16" x14ac:dyDescent="0.2">
      <c r="F396" s="10">
        <v>3.95</v>
      </c>
      <c r="G396" s="11">
        <f t="shared" si="70"/>
        <v>23.631910168579296</v>
      </c>
      <c r="H396" s="11">
        <f t="shared" si="62"/>
        <v>8.0336231417541182</v>
      </c>
      <c r="I396" s="11">
        <f t="shared" si="63"/>
        <v>0.22820780734538498</v>
      </c>
      <c r="J396" s="11">
        <f t="shared" si="64"/>
        <v>25.214688674369977</v>
      </c>
      <c r="K396" s="12">
        <f t="shared" si="65"/>
        <v>43.927728876691546</v>
      </c>
      <c r="L396" s="11">
        <f t="shared" si="66"/>
        <v>0.53570401069136031</v>
      </c>
      <c r="M396" s="12">
        <f t="shared" si="67"/>
        <v>352.89881926848983</v>
      </c>
      <c r="N396" s="11">
        <f t="shared" si="68"/>
        <v>4.3036441374206076</v>
      </c>
      <c r="O396" s="11">
        <f t="shared" si="69"/>
        <v>804.42000000000007</v>
      </c>
      <c r="P396" s="18">
        <f t="shared" si="61"/>
        <v>5.4526712575985958E-2</v>
      </c>
    </row>
    <row r="397" spans="6:16" x14ac:dyDescent="0.2">
      <c r="F397" s="10">
        <v>3.96</v>
      </c>
      <c r="G397" s="11">
        <f t="shared" si="70"/>
        <v>23.712269121095517</v>
      </c>
      <c r="H397" s="11">
        <f t="shared" si="62"/>
        <v>8.0358952516220867</v>
      </c>
      <c r="I397" s="11">
        <f t="shared" si="63"/>
        <v>0.22621707325028181</v>
      </c>
      <c r="J397" s="11">
        <f t="shared" si="64"/>
        <v>25.228953382470941</v>
      </c>
      <c r="K397" s="12">
        <f t="shared" si="65"/>
        <v>43.778753388994048</v>
      </c>
      <c r="L397" s="11">
        <f t="shared" si="66"/>
        <v>0.53388723645114688</v>
      </c>
      <c r="M397" s="12">
        <f t="shared" si="67"/>
        <v>351.80147648055163</v>
      </c>
      <c r="N397" s="11">
        <f t="shared" si="68"/>
        <v>4.2902619082994091</v>
      </c>
      <c r="O397" s="11">
        <f t="shared" si="69"/>
        <v>804.42000000000007</v>
      </c>
      <c r="P397" s="18">
        <f t="shared" si="61"/>
        <v>5.4342338952790697E-2</v>
      </c>
    </row>
    <row r="398" spans="6:16" x14ac:dyDescent="0.2">
      <c r="F398" s="10">
        <v>3.97</v>
      </c>
      <c r="G398" s="11">
        <f t="shared" si="70"/>
        <v>23.792650596506569</v>
      </c>
      <c r="H398" s="11">
        <f t="shared" si="62"/>
        <v>8.038147541105138</v>
      </c>
      <c r="I398" s="11">
        <f t="shared" si="63"/>
        <v>0.22424370500380364</v>
      </c>
      <c r="J398" s="11">
        <f t="shared" si="64"/>
        <v>25.243097635902469</v>
      </c>
      <c r="K398" s="12">
        <f t="shared" si="65"/>
        <v>43.631081446214367</v>
      </c>
      <c r="L398" s="11">
        <f t="shared" si="66"/>
        <v>0.53208635910017521</v>
      </c>
      <c r="M398" s="12">
        <f t="shared" si="67"/>
        <v>350.713070042646</v>
      </c>
      <c r="N398" s="11">
        <f t="shared" si="68"/>
        <v>4.2769886590566584</v>
      </c>
      <c r="O398" s="11">
        <f t="shared" si="69"/>
        <v>804.42000000000007</v>
      </c>
      <c r="P398" s="18">
        <f t="shared" si="61"/>
        <v>5.4159573124659195E-2</v>
      </c>
    </row>
    <row r="399" spans="6:16" x14ac:dyDescent="0.2">
      <c r="F399" s="10">
        <v>3.98</v>
      </c>
      <c r="G399" s="11">
        <f t="shared" si="70"/>
        <v>23.873054398337601</v>
      </c>
      <c r="H399" s="11">
        <f t="shared" si="62"/>
        <v>8.0403801831032169</v>
      </c>
      <c r="I399" s="11">
        <f t="shared" si="63"/>
        <v>0.2222875511177638</v>
      </c>
      <c r="J399" s="11">
        <f t="shared" si="64"/>
        <v>25.257122416275486</v>
      </c>
      <c r="K399" s="12">
        <f t="shared" si="65"/>
        <v>43.484701607932116</v>
      </c>
      <c r="L399" s="11">
        <f t="shared" si="66"/>
        <v>0.53030123912112337</v>
      </c>
      <c r="M399" s="12">
        <f t="shared" si="67"/>
        <v>349.633533076574</v>
      </c>
      <c r="N399" s="11">
        <f t="shared" si="68"/>
        <v>4.2638235741045607</v>
      </c>
      <c r="O399" s="11">
        <f t="shared" si="69"/>
        <v>804.42000000000007</v>
      </c>
      <c r="P399" s="18">
        <f t="shared" si="61"/>
        <v>5.3978401094301846E-2</v>
      </c>
    </row>
    <row r="400" spans="6:16" x14ac:dyDescent="0.2">
      <c r="F400" s="10">
        <v>3.99</v>
      </c>
      <c r="G400" s="11">
        <f t="shared" si="70"/>
        <v>23.953480331827681</v>
      </c>
      <c r="H400" s="11">
        <f t="shared" si="62"/>
        <v>8.0425933490079942</v>
      </c>
      <c r="I400" s="11">
        <f t="shared" si="63"/>
        <v>0.22034846142545797</v>
      </c>
      <c r="J400" s="11">
        <f t="shared" si="64"/>
        <v>25.271028697839196</v>
      </c>
      <c r="K400" s="12">
        <f t="shared" si="65"/>
        <v>43.339602534726751</v>
      </c>
      <c r="L400" s="11">
        <f t="shared" si="66"/>
        <v>0.52853173822837496</v>
      </c>
      <c r="M400" s="12">
        <f t="shared" si="67"/>
        <v>348.56279909444339</v>
      </c>
      <c r="N400" s="11">
        <f t="shared" si="68"/>
        <v>4.2507658426151629</v>
      </c>
      <c r="O400" s="11">
        <f t="shared" si="69"/>
        <v>804.42000000000007</v>
      </c>
      <c r="P400" s="18">
        <f t="shared" si="61"/>
        <v>5.3798808985568554E-2</v>
      </c>
    </row>
    <row r="401" spans="6:16" x14ac:dyDescent="0.2">
      <c r="F401" s="10">
        <v>4</v>
      </c>
      <c r="G401" s="11">
        <f t="shared" si="70"/>
        <v>24.03392820391484</v>
      </c>
      <c r="H401" s="11">
        <f t="shared" si="62"/>
        <v>8.0447872087160377</v>
      </c>
      <c r="I401" s="11">
        <f t="shared" si="63"/>
        <v>0.21842628707013773</v>
      </c>
      <c r="J401" s="11">
        <f t="shared" si="64"/>
        <v>25.284817447524542</v>
      </c>
      <c r="K401" s="12">
        <f t="shared" si="65"/>
        <v>43.195772987275831</v>
      </c>
      <c r="L401" s="11">
        <f t="shared" si="66"/>
        <v>0.52677771935702233</v>
      </c>
      <c r="M401" s="12">
        <f t="shared" si="67"/>
        <v>347.50080199863834</v>
      </c>
      <c r="N401" s="11">
        <f t="shared" si="68"/>
        <v>4.2378146585199801</v>
      </c>
      <c r="O401" s="11">
        <f t="shared" si="69"/>
        <v>804.42000000000007</v>
      </c>
      <c r="P401" s="18">
        <f t="shared" si="61"/>
        <v>5.3620783042421259E-2</v>
      </c>
    </row>
    <row r="402" spans="6:16" x14ac:dyDescent="0.2">
      <c r="F402" s="10">
        <v>4.01</v>
      </c>
      <c r="G402" s="11">
        <f t="shared" si="70"/>
        <v>24.11439782322126</v>
      </c>
      <c r="H402" s="11">
        <f t="shared" si="62"/>
        <v>8.0469619306418494</v>
      </c>
      <c r="I402" s="11">
        <f t="shared" si="63"/>
        <v>0.21652088049358176</v>
      </c>
      <c r="J402" s="11">
        <f t="shared" si="64"/>
        <v>25.298489624987521</v>
      </c>
      <c r="K402" s="12">
        <f t="shared" si="65"/>
        <v>43.05320182546123</v>
      </c>
      <c r="L402" s="11">
        <f t="shared" si="66"/>
        <v>0.52503904665196621</v>
      </c>
      <c r="M402" s="12">
        <f t="shared" si="67"/>
        <v>346.44747608172668</v>
      </c>
      <c r="N402" s="11">
        <f t="shared" si="68"/>
        <v>4.2249692205088625</v>
      </c>
      <c r="O402" s="11">
        <f t="shared" si="69"/>
        <v>804.42000000000007</v>
      </c>
      <c r="P402" s="18">
        <f t="shared" si="61"/>
        <v>5.3444309627914306E-2</v>
      </c>
    </row>
    <row r="403" spans="6:16" x14ac:dyDescent="0.2">
      <c r="F403" s="10">
        <v>4.0199999999999996</v>
      </c>
      <c r="G403" s="11">
        <f t="shared" si="70"/>
        <v>24.194889000038568</v>
      </c>
      <c r="H403" s="11">
        <f t="shared" si="62"/>
        <v>8.0491176817307934</v>
      </c>
      <c r="I403" s="11">
        <f t="shared" si="63"/>
        <v>0.21463209542476966</v>
      </c>
      <c r="J403" s="11">
        <f t="shared" si="64"/>
        <v>25.312046182652466</v>
      </c>
      <c r="K403" s="12">
        <f t="shared" si="65"/>
        <v>42.91187800748358</v>
      </c>
      <c r="L403" s="11">
        <f t="shared" si="66"/>
        <v>0.52331558545711687</v>
      </c>
      <c r="M403" s="12">
        <f t="shared" si="67"/>
        <v>345.40275602631084</v>
      </c>
      <c r="N403" s="11">
        <f t="shared" si="68"/>
        <v>4.2122287320281817</v>
      </c>
      <c r="O403" s="11">
        <f t="shared" si="69"/>
        <v>804.42000000000007</v>
      </c>
      <c r="P403" s="18">
        <f t="shared" si="61"/>
        <v>5.3269375223183028E-2</v>
      </c>
    </row>
    <row r="404" spans="6:16" x14ac:dyDescent="0.2">
      <c r="F404" s="10">
        <v>4.03</v>
      </c>
      <c r="G404" s="11">
        <f t="shared" si="70"/>
        <v>24.275401546313287</v>
      </c>
      <c r="H404" s="11">
        <f t="shared" si="62"/>
        <v>8.0512546274719128</v>
      </c>
      <c r="I404" s="11">
        <f t="shared" si="63"/>
        <v>0.2127597868686523</v>
      </c>
      <c r="J404" s="11">
        <f t="shared" si="64"/>
        <v>25.325488065755358</v>
      </c>
      <c r="K404" s="12">
        <f t="shared" si="65"/>
        <v>42.771790588984842</v>
      </c>
      <c r="L404" s="11">
        <f t="shared" si="66"/>
        <v>0.52160720230469315</v>
      </c>
      <c r="M404" s="12">
        <f t="shared" si="67"/>
        <v>344.36657690482383</v>
      </c>
      <c r="N404" s="11">
        <f t="shared" si="68"/>
        <v>4.1995924012783385</v>
      </c>
      <c r="O404" s="11">
        <f t="shared" si="69"/>
        <v>804.42000000000007</v>
      </c>
      <c r="P404" s="18">
        <f t="shared" si="61"/>
        <v>5.3095966426440419E-2</v>
      </c>
    </row>
    <row r="405" spans="6:16" x14ac:dyDescent="0.2">
      <c r="F405" s="10">
        <v>4.04</v>
      </c>
      <c r="G405" s="11">
        <f t="shared" si="70"/>
        <v>24.355935275632394</v>
      </c>
      <c r="H405" s="11">
        <f t="shared" si="62"/>
        <v>8.0533729319106353</v>
      </c>
      <c r="I405" s="11">
        <f t="shared" si="63"/>
        <v>0.21090381109502204</v>
      </c>
      <c r="J405" s="11">
        <f t="shared" si="64"/>
        <v>25.338816212387083</v>
      </c>
      <c r="K405" s="12">
        <f t="shared" si="65"/>
        <v>42.632928722178889</v>
      </c>
      <c r="L405" s="11">
        <f t="shared" si="66"/>
        <v>0.5199137649046206</v>
      </c>
      <c r="M405" s="12">
        <f t="shared" si="67"/>
        <v>343.33887417927093</v>
      </c>
      <c r="N405" s="11">
        <f t="shared" si="68"/>
        <v>4.1870594412106215</v>
      </c>
      <c r="O405" s="11">
        <f t="shared" si="69"/>
        <v>804.42000000000007</v>
      </c>
      <c r="P405" s="18">
        <f t="shared" si="61"/>
        <v>5.2924069951981755E-2</v>
      </c>
    </row>
    <row r="406" spans="6:16" x14ac:dyDescent="0.2">
      <c r="F406" s="10">
        <v>4.05</v>
      </c>
      <c r="G406" s="11">
        <f t="shared" si="70"/>
        <v>24.436490003209009</v>
      </c>
      <c r="H406" s="11">
        <f t="shared" si="62"/>
        <v>8.0554727576613629</v>
      </c>
      <c r="I406" s="11">
        <f t="shared" si="63"/>
        <v>0.20906402562747839</v>
      </c>
      <c r="J406" s="11">
        <f t="shared" si="64"/>
        <v>25.352031553536616</v>
      </c>
      <c r="K406" s="12">
        <f t="shared" si="65"/>
        <v>42.495281654989839</v>
      </c>
      <c r="L406" s="11">
        <f t="shared" si="66"/>
        <v>0.51823514213402244</v>
      </c>
      <c r="M406" s="12">
        <f t="shared" si="67"/>
        <v>342.31958370091735</v>
      </c>
      <c r="N406" s="11">
        <f t="shared" si="68"/>
        <v>4.1746290695233821</v>
      </c>
      <c r="O406" s="11">
        <f t="shared" si="69"/>
        <v>804.42000000000007</v>
      </c>
      <c r="P406" s="18">
        <f t="shared" si="61"/>
        <v>5.2753672629197071E-2</v>
      </c>
    </row>
    <row r="407" spans="6:16" x14ac:dyDescent="0.2">
      <c r="F407" s="10">
        <v>4.0599999999999996</v>
      </c>
      <c r="G407" s="11">
        <f t="shared" si="70"/>
        <v>24.51706554586821</v>
      </c>
      <c r="H407" s="11">
        <f t="shared" si="62"/>
        <v>8.0575542659199577</v>
      </c>
      <c r="I407" s="11">
        <f t="shared" si="63"/>
        <v>0.2072402892324906</v>
      </c>
      <c r="J407" s="11">
        <f t="shared" si="64"/>
        <v>25.365135013134225</v>
      </c>
      <c r="K407" s="12">
        <f t="shared" si="65"/>
        <v>42.358838730198457</v>
      </c>
      <c r="L407" s="11">
        <f t="shared" si="66"/>
        <v>0.51657120402681045</v>
      </c>
      <c r="M407" s="12">
        <f t="shared" si="67"/>
        <v>341.30864170992612</v>
      </c>
      <c r="N407" s="11">
        <f t="shared" si="68"/>
        <v>4.1623005086576352</v>
      </c>
      <c r="O407" s="11">
        <f t="shared" si="69"/>
        <v>804.42000000000007</v>
      </c>
      <c r="P407" s="18">
        <f t="shared" si="61"/>
        <v>5.2584761401591684E-2</v>
      </c>
    </row>
    <row r="408" spans="6:16" x14ac:dyDescent="0.2">
      <c r="F408" s="10">
        <v>4.07</v>
      </c>
      <c r="G408" s="11">
        <f t="shared" si="70"/>
        <v>24.597661722032971</v>
      </c>
      <c r="H408" s="11">
        <f t="shared" si="62"/>
        <v>8.059617616476114</v>
      </c>
      <c r="I408" s="11">
        <f t="shared" si="63"/>
        <v>0.20543246190855602</v>
      </c>
      <c r="J408" s="11">
        <f t="shared" si="64"/>
        <v>25.378127508094551</v>
      </c>
      <c r="K408" s="12">
        <f t="shared" si="65"/>
        <v>42.223589384596146</v>
      </c>
      <c r="L408" s="11">
        <f t="shared" si="66"/>
        <v>0.51492182176336765</v>
      </c>
      <c r="M408" s="12">
        <f t="shared" si="67"/>
        <v>340.30598483494492</v>
      </c>
      <c r="N408" s="11">
        <f t="shared" si="68"/>
        <v>4.1500729857920113</v>
      </c>
      <c r="O408" s="11">
        <f t="shared" si="69"/>
        <v>804.42000000000007</v>
      </c>
      <c r="P408" s="18">
        <f t="shared" si="61"/>
        <v>5.2417323325814447E-2</v>
      </c>
    </row>
    <row r="409" spans="6:16" x14ac:dyDescent="0.2">
      <c r="F409" s="10">
        <v>4.08</v>
      </c>
      <c r="G409" s="11">
        <f t="shared" si="70"/>
        <v>24.678278351710226</v>
      </c>
      <c r="H409" s="11">
        <f t="shared" si="62"/>
        <v>8.0616629677256295</v>
      </c>
      <c r="I409" s="11">
        <f t="shared" si="63"/>
        <v>0.20364040487545296</v>
      </c>
      <c r="J409" s="11">
        <f t="shared" si="64"/>
        <v>25.391009948359706</v>
      </c>
      <c r="K409" s="12">
        <f t="shared" si="65"/>
        <v>42.089523148146853</v>
      </c>
      <c r="L409" s="11">
        <f t="shared" si="66"/>
        <v>0.51328686766032749</v>
      </c>
      <c r="M409" s="12">
        <f t="shared" si="67"/>
        <v>339.31155009264614</v>
      </c>
      <c r="N409" s="11">
        <f t="shared" si="68"/>
        <v>4.1379457328371485</v>
      </c>
      <c r="O409" s="11">
        <f t="shared" si="69"/>
        <v>804.42000000000007</v>
      </c>
      <c r="P409" s="18">
        <f t="shared" si="61"/>
        <v>5.22513455706939E-2</v>
      </c>
    </row>
    <row r="410" spans="6:16" x14ac:dyDescent="0.2">
      <c r="F410" s="10">
        <v>4.09</v>
      </c>
      <c r="G410" s="11">
        <f t="shared" si="70"/>
        <v>24.758915256477053</v>
      </c>
      <c r="H410" s="11">
        <f t="shared" si="62"/>
        <v>8.0636904766825594</v>
      </c>
      <c r="I410" s="11">
        <f t="shared" si="63"/>
        <v>0.20186398056358604</v>
      </c>
      <c r="J410" s="11">
        <f t="shared" si="64"/>
        <v>25.40378323694225</v>
      </c>
      <c r="K410" s="12">
        <f t="shared" si="65"/>
        <v>41.956629643156305</v>
      </c>
      <c r="L410" s="11">
        <f t="shared" si="66"/>
        <v>0.51166621516044275</v>
      </c>
      <c r="M410" s="12">
        <f t="shared" si="67"/>
        <v>338.32527488721666</v>
      </c>
      <c r="N410" s="11">
        <f t="shared" si="68"/>
        <v>4.1259179864294717</v>
      </c>
      <c r="O410" s="11">
        <f t="shared" si="69"/>
        <v>804.42000000000007</v>
      </c>
      <c r="P410" s="18">
        <f t="shared" si="61"/>
        <v>5.2086815416282045E-2</v>
      </c>
    </row>
    <row r="411" spans="6:16" x14ac:dyDescent="0.2">
      <c r="F411" s="10">
        <v>4.0999999999999996</v>
      </c>
      <c r="G411" s="11">
        <f t="shared" si="70"/>
        <v>24.839572259466966</v>
      </c>
      <c r="H411" s="11">
        <f t="shared" si="62"/>
        <v>8.0657002989912741</v>
      </c>
      <c r="I411" s="11">
        <f t="shared" si="63"/>
        <v>0.20010305260342665</v>
      </c>
      <c r="J411" s="11">
        <f t="shared" si="64"/>
        <v>25.416448269968143</v>
      </c>
      <c r="K411" s="12">
        <f t="shared" si="65"/>
        <v>41.824898583449126</v>
      </c>
      <c r="L411" s="11">
        <f t="shared" si="66"/>
        <v>0.51005973882255029</v>
      </c>
      <c r="M411" s="12">
        <f t="shared" si="67"/>
        <v>337.34709700980534</v>
      </c>
      <c r="N411" s="11">
        <f t="shared" si="68"/>
        <v>4.1139889879244551</v>
      </c>
      <c r="O411" s="11">
        <f t="shared" si="69"/>
        <v>804.42000000000007</v>
      </c>
      <c r="P411" s="18">
        <f t="shared" si="61"/>
        <v>5.1923720252906001E-2</v>
      </c>
    </row>
    <row r="412" spans="6:16" x14ac:dyDescent="0.2">
      <c r="F412" s="10">
        <v>4.1100000000000003</v>
      </c>
      <c r="G412" s="11">
        <f t="shared" si="70"/>
        <v>24.920249185356351</v>
      </c>
      <c r="H412" s="11">
        <f t="shared" si="62"/>
        <v>8.0676925889384048</v>
      </c>
      <c r="I412" s="11">
        <f t="shared" si="63"/>
        <v>0.19835748581504331</v>
      </c>
      <c r="J412" s="11">
        <f t="shared" si="64"/>
        <v>25.429005936719609</v>
      </c>
      <c r="K412" s="12">
        <f t="shared" si="65"/>
        <v>41.694319773553161</v>
      </c>
      <c r="L412" s="11">
        <f t="shared" si="66"/>
        <v>0.50846731431162395</v>
      </c>
      <c r="M412" s="12">
        <f t="shared" si="67"/>
        <v>336.37695463792284</v>
      </c>
      <c r="N412" s="11">
        <f t="shared" si="68"/>
        <v>4.1021579833893034</v>
      </c>
      <c r="O412" s="11">
        <f t="shared" si="69"/>
        <v>804.42000000000007</v>
      </c>
      <c r="P412" s="18">
        <f t="shared" si="61"/>
        <v>5.1762047580227066E-2</v>
      </c>
    </row>
    <row r="413" spans="6:16" x14ac:dyDescent="0.2">
      <c r="F413" s="10">
        <v>4.12</v>
      </c>
      <c r="G413" s="11">
        <f t="shared" si="70"/>
        <v>25.000945860350999</v>
      </c>
      <c r="H413" s="11">
        <f t="shared" si="62"/>
        <v>8.0696674994646838</v>
      </c>
      <c r="I413" s="11">
        <f t="shared" si="63"/>
        <v>0.19662714619772551</v>
      </c>
      <c r="J413" s="11">
        <f t="shared" si="64"/>
        <v>25.441457119677878</v>
      </c>
      <c r="K413" s="12">
        <f t="shared" si="65"/>
        <v>41.564883107891369</v>
      </c>
      <c r="L413" s="11">
        <f t="shared" si="66"/>
        <v>0.50688881838891908</v>
      </c>
      <c r="M413" s="12">
        <f t="shared" si="67"/>
        <v>335.4147863347996</v>
      </c>
      <c r="N413" s="11">
        <f t="shared" si="68"/>
        <v>4.0904242235951171</v>
      </c>
      <c r="O413" s="11">
        <f t="shared" si="69"/>
        <v>804.42000000000007</v>
      </c>
      <c r="P413" s="18">
        <f t="shared" si="61"/>
        <v>5.160178500630757E-2</v>
      </c>
    </row>
    <row r="414" spans="6:16" x14ac:dyDescent="0.2">
      <c r="F414" s="10">
        <v>4.13</v>
      </c>
      <c r="G414" s="11">
        <f t="shared" si="70"/>
        <v>25.081662112172765</v>
      </c>
      <c r="H414" s="11">
        <f t="shared" si="62"/>
        <v>8.0716251821766942</v>
      </c>
      <c r="I414" s="11">
        <f t="shared" si="63"/>
        <v>0.19491190091969604</v>
      </c>
      <c r="J414" s="11">
        <f t="shared" si="64"/>
        <v>25.453802694565979</v>
      </c>
      <c r="K414" s="12">
        <f t="shared" si="65"/>
        <v>41.436578569981052</v>
      </c>
      <c r="L414" s="11">
        <f t="shared" si="66"/>
        <v>0.5053241289022079</v>
      </c>
      <c r="M414" s="12">
        <f t="shared" si="67"/>
        <v>334.46053104870219</v>
      </c>
      <c r="N414" s="11">
        <f t="shared" si="68"/>
        <v>4.0787869640085628</v>
      </c>
      <c r="O414" s="11">
        <f t="shared" si="69"/>
        <v>804.42000000000007</v>
      </c>
      <c r="P414" s="18">
        <f t="shared" si="61"/>
        <v>5.1442920246685224E-2</v>
      </c>
    </row>
    <row r="415" spans="6:16" x14ac:dyDescent="0.2">
      <c r="F415" s="10">
        <v>4.1399999999999997</v>
      </c>
      <c r="G415" s="11">
        <f t="shared" si="70"/>
        <v>25.162397770046351</v>
      </c>
      <c r="H415" s="11">
        <f t="shared" si="62"/>
        <v>8.0735657873585041</v>
      </c>
      <c r="I415" s="11">
        <f t="shared" si="63"/>
        <v>0.19321161830791425</v>
      </c>
      <c r="J415" s="11">
        <f t="shared" si="64"/>
        <v>25.466043530391328</v>
      </c>
      <c r="K415" s="12">
        <f t="shared" si="65"/>
        <v>41.309396231640299</v>
      </c>
      <c r="L415" s="11">
        <f t="shared" si="66"/>
        <v>0.50377312477610126</v>
      </c>
      <c r="M415" s="12">
        <f t="shared" si="67"/>
        <v>333.51412811220746</v>
      </c>
      <c r="N415" s="11">
        <f t="shared" si="68"/>
        <v>4.0672454647830181</v>
      </c>
      <c r="O415" s="11">
        <f t="shared" si="69"/>
        <v>804.42000000000007</v>
      </c>
      <c r="P415" s="18">
        <f t="shared" si="61"/>
        <v>5.128544112345499E-2</v>
      </c>
    </row>
    <row r="416" spans="6:16" x14ac:dyDescent="0.2">
      <c r="F416" s="10">
        <v>4.1500000000000004</v>
      </c>
      <c r="G416" s="11">
        <f t="shared" si="70"/>
        <v>25.243152664686182</v>
      </c>
      <c r="H416" s="11">
        <f t="shared" si="62"/>
        <v>8.0754894639831978</v>
      </c>
      <c r="I416" s="11">
        <f t="shared" si="63"/>
        <v>0.19152616783796814</v>
      </c>
      <c r="J416" s="11">
        <f t="shared" si="64"/>
        <v>25.478180489488235</v>
      </c>
      <c r="K416" s="12">
        <f t="shared" si="65"/>
        <v>41.183326252201624</v>
      </c>
      <c r="L416" s="11">
        <f t="shared" si="66"/>
        <v>0.50223568600245883</v>
      </c>
      <c r="M416" s="12">
        <f t="shared" si="67"/>
        <v>332.57551724143684</v>
      </c>
      <c r="N416" s="11">
        <f t="shared" si="68"/>
        <v>4.0557989907492296</v>
      </c>
      <c r="O416" s="11">
        <f t="shared" si="69"/>
        <v>804.42000000000007</v>
      </c>
      <c r="P416" s="18">
        <f t="shared" si="61"/>
        <v>5.1129335564358239E-2</v>
      </c>
    </row>
    <row r="417" spans="6:16" x14ac:dyDescent="0.2">
      <c r="F417" s="10">
        <v>4.16</v>
      </c>
      <c r="G417" s="11">
        <f t="shared" si="70"/>
        <v>25.323926628283424</v>
      </c>
      <c r="H417" s="11">
        <f t="shared" si="62"/>
        <v>8.0773963597243235</v>
      </c>
      <c r="I417" s="11">
        <f t="shared" si="63"/>
        <v>0.18985542012405479</v>
      </c>
      <c r="J417" s="11">
        <f t="shared" si="64"/>
        <v>25.490214427560424</v>
      </c>
      <c r="K417" s="12">
        <f t="shared" si="65"/>
        <v>41.058358877732914</v>
      </c>
      <c r="L417" s="11">
        <f t="shared" si="66"/>
        <v>0.50071169363088919</v>
      </c>
      <c r="M417" s="12">
        <f t="shared" si="67"/>
        <v>331.64463853525467</v>
      </c>
      <c r="N417" s="11">
        <f t="shared" si="68"/>
        <v>4.0444468114055452</v>
      </c>
      <c r="O417" s="11">
        <f t="shared" si="69"/>
        <v>804.42000000000007</v>
      </c>
      <c r="P417" s="18">
        <f t="shared" si="61"/>
        <v>5.0974591601879685E-2</v>
      </c>
    </row>
    <row r="418" spans="6:16" x14ac:dyDescent="0.2">
      <c r="F418" s="10">
        <v>4.17</v>
      </c>
      <c r="G418" s="11">
        <f t="shared" si="70"/>
        <v>25.404719494493097</v>
      </c>
      <c r="H418" s="11">
        <f t="shared" si="62"/>
        <v>8.0792866209672187</v>
      </c>
      <c r="I418" s="11">
        <f t="shared" si="63"/>
        <v>0.18819924690904696</v>
      </c>
      <c r="J418" s="11">
        <f t="shared" si="64"/>
        <v>25.502146193723316</v>
      </c>
      <c r="K418" s="12">
        <f t="shared" si="65"/>
        <v>40.934484440265166</v>
      </c>
      <c r="L418" s="11">
        <f t="shared" si="66"/>
        <v>0.49920102975933128</v>
      </c>
      <c r="M418" s="12">
        <f t="shared" si="67"/>
        <v>330.72143247442517</v>
      </c>
      <c r="N418" s="11">
        <f t="shared" si="68"/>
        <v>4.0331882009076239</v>
      </c>
      <c r="O418" s="11">
        <f t="shared" si="69"/>
        <v>804.42000000000007</v>
      </c>
      <c r="P418" s="18">
        <f t="shared" si="61"/>
        <v>5.0821197372351211E-2</v>
      </c>
    </row>
    <row r="419" spans="6:16" x14ac:dyDescent="0.2">
      <c r="F419" s="10">
        <v>4.18</v>
      </c>
      <c r="G419" s="11">
        <f t="shared" si="70"/>
        <v>25.485531098421301</v>
      </c>
      <c r="H419" s="11">
        <f t="shared" si="62"/>
        <v>8.0811603928202498</v>
      </c>
      <c r="I419" s="11">
        <f t="shared" si="63"/>
        <v>0.18655752105464826</v>
      </c>
      <c r="J419" s="11">
        <f t="shared" si="64"/>
        <v>25.513976630546281</v>
      </c>
      <c r="K419" s="12">
        <f t="shared" si="65"/>
        <v>40.811693357027437</v>
      </c>
      <c r="L419" s="11">
        <f t="shared" si="66"/>
        <v>0.49770357752472483</v>
      </c>
      <c r="M419" s="12">
        <f t="shared" si="67"/>
        <v>329.80583992073542</v>
      </c>
      <c r="N419" s="11">
        <f t="shared" si="68"/>
        <v>4.0220224380577489</v>
      </c>
      <c r="O419" s="11">
        <f t="shared" si="69"/>
        <v>804.42000000000007</v>
      </c>
      <c r="P419" s="18">
        <f t="shared" si="61"/>
        <v>5.0669141115063272E-2</v>
      </c>
    </row>
    <row r="420" spans="6:16" x14ac:dyDescent="0.2">
      <c r="F420" s="10">
        <v>4.1900000000000004</v>
      </c>
      <c r="G420" s="11">
        <f t="shared" si="70"/>
        <v>25.566361276612561</v>
      </c>
      <c r="H420" s="11">
        <f t="shared" si="62"/>
        <v>8.0830178191259598</v>
      </c>
      <c r="I420" s="11">
        <f t="shared" si="63"/>
        <v>0.18493011653163227</v>
      </c>
      <c r="J420" s="11">
        <f t="shared" si="64"/>
        <v>25.525706574094855</v>
      </c>
      <c r="K420" s="12">
        <f t="shared" si="65"/>
        <v>40.689976129688702</v>
      </c>
      <c r="L420" s="11">
        <f t="shared" si="66"/>
        <v>0.49621922109376465</v>
      </c>
      <c r="M420" s="12">
        <f t="shared" si="67"/>
        <v>328.89780211608371</v>
      </c>
      <c r="N420" s="11">
        <f t="shared" si="68"/>
        <v>4.0109488062937038</v>
      </c>
      <c r="O420" s="11">
        <f t="shared" si="69"/>
        <v>804.42000000000007</v>
      </c>
      <c r="P420" s="18">
        <f t="shared" si="61"/>
        <v>5.051841117138358E-2</v>
      </c>
    </row>
    <row r="421" spans="6:16" x14ac:dyDescent="0.2">
      <c r="F421" s="10">
        <v>4.2</v>
      </c>
      <c r="G421" s="11">
        <f t="shared" si="70"/>
        <v>25.647209867037283</v>
      </c>
      <c r="H421" s="11">
        <f t="shared" si="62"/>
        <v>8.0848590424721003</v>
      </c>
      <c r="I421" s="11">
        <f t="shared" si="63"/>
        <v>0.18331690841016893</v>
      </c>
      <c r="J421" s="11">
        <f t="shared" si="64"/>
        <v>25.537336853972693</v>
      </c>
      <c r="K421" s="12">
        <f t="shared" si="65"/>
        <v>40.569323343606541</v>
      </c>
      <c r="L421" s="11">
        <f t="shared" si="66"/>
        <v>0.49474784565373831</v>
      </c>
      <c r="M421" s="12">
        <f t="shared" si="67"/>
        <v>327.99726068153183</v>
      </c>
      <c r="N421" s="11">
        <f t="shared" si="68"/>
        <v>3.9999665936772173</v>
      </c>
      <c r="O421" s="11">
        <f t="shared" si="69"/>
        <v>804.42000000000007</v>
      </c>
      <c r="P421" s="18">
        <f t="shared" si="61"/>
        <v>5.0368995983882829E-2</v>
      </c>
    </row>
    <row r="422" spans="6:16" x14ac:dyDescent="0.2">
      <c r="F422" s="10">
        <v>4.21</v>
      </c>
      <c r="G422" s="11">
        <f t="shared" si="70"/>
        <v>25.728076709079311</v>
      </c>
      <c r="H422" s="11">
        <f t="shared" si="62"/>
        <v>8.0866842042025819</v>
      </c>
      <c r="I422" s="11">
        <f t="shared" si="63"/>
        <v>0.18171777285023299</v>
      </c>
      <c r="J422" s="11">
        <f t="shared" si="64"/>
        <v>25.548868293363544</v>
      </c>
      <c r="K422" s="12">
        <f t="shared" si="65"/>
        <v>40.449725667082646</v>
      </c>
      <c r="L422" s="11">
        <f t="shared" si="66"/>
        <v>0.49328933740344688</v>
      </c>
      <c r="M422" s="12">
        <f t="shared" si="67"/>
        <v>327.10415761632498</v>
      </c>
      <c r="N422" s="11">
        <f t="shared" si="68"/>
        <v>3.9890750928820116</v>
      </c>
      <c r="O422" s="11">
        <f t="shared" si="69"/>
        <v>804.42000000000007</v>
      </c>
      <c r="P422" s="18">
        <f t="shared" si="61"/>
        <v>5.022088409546771E-2</v>
      </c>
    </row>
    <row r="423" spans="6:16" x14ac:dyDescent="0.2">
      <c r="F423" s="10">
        <v>4.22</v>
      </c>
      <c r="G423" s="11">
        <f t="shared" si="70"/>
        <v>25.808961643523595</v>
      </c>
      <c r="H423" s="11">
        <f t="shared" si="62"/>
        <v>8.088493444428325</v>
      </c>
      <c r="I423" s="11">
        <f t="shared" si="63"/>
        <v>0.18013258709209776</v>
      </c>
      <c r="J423" s="11">
        <f t="shared" si="64"/>
        <v>25.560301709073038</v>
      </c>
      <c r="K423" s="12">
        <f t="shared" si="65"/>
        <v>40.331173850625049</v>
      </c>
      <c r="L423" s="11">
        <f t="shared" si="66"/>
        <v>0.49184358354420793</v>
      </c>
      <c r="M423" s="12">
        <f t="shared" si="67"/>
        <v>326.21843529687982</v>
      </c>
      <c r="N423" s="11">
        <f t="shared" si="68"/>
        <v>3.9782736011814612</v>
      </c>
      <c r="O423" s="11">
        <f t="shared" si="69"/>
        <v>804.42000000000007</v>
      </c>
      <c r="P423" s="18">
        <f t="shared" si="61"/>
        <v>5.0074064148520864E-2</v>
      </c>
    </row>
    <row r="424" spans="6:16" x14ac:dyDescent="0.2">
      <c r="F424" s="10">
        <v>4.2300000000000004</v>
      </c>
      <c r="G424" s="11">
        <f t="shared" si="70"/>
        <v>25.889864512543976</v>
      </c>
      <c r="H424" s="11">
        <f t="shared" si="62"/>
        <v>8.0902869020380166</v>
      </c>
      <c r="I424" s="11">
        <f t="shared" si="63"/>
        <v>0.17856122944691133</v>
      </c>
      <c r="J424" s="11">
        <f t="shared" si="64"/>
        <v>25.571637911570416</v>
      </c>
      <c r="K424" s="12">
        <f t="shared" si="65"/>
        <v>40.213658726217147</v>
      </c>
      <c r="L424" s="11">
        <f t="shared" si="66"/>
        <v>0.49041047227094081</v>
      </c>
      <c r="M424" s="12">
        <f t="shared" si="67"/>
        <v>325.34003647574139</v>
      </c>
      <c r="N424" s="11">
        <f t="shared" si="68"/>
        <v>3.9675614204358705</v>
      </c>
      <c r="O424" s="11">
        <f t="shared" si="69"/>
        <v>804.42000000000007</v>
      </c>
      <c r="P424" s="18">
        <f t="shared" si="61"/>
        <v>4.9928524884048163E-2</v>
      </c>
    </row>
    <row r="425" spans="6:16" x14ac:dyDescent="0.2">
      <c r="F425" s="10">
        <v>4.24</v>
      </c>
      <c r="G425" s="11">
        <f t="shared" si="70"/>
        <v>25.970785159691065</v>
      </c>
      <c r="H425" s="11">
        <f t="shared" si="62"/>
        <v>8.0920647147087656</v>
      </c>
      <c r="I425" s="11">
        <f t="shared" si="63"/>
        <v>0.17700357928735522</v>
      </c>
      <c r="J425" s="11">
        <f t="shared" si="64"/>
        <v>25.582877705030036</v>
      </c>
      <c r="K425" s="12">
        <f t="shared" si="65"/>
        <v>40.09717120659316</v>
      </c>
      <c r="L425" s="11">
        <f t="shared" si="66"/>
        <v>0.48898989276333121</v>
      </c>
      <c r="M425" s="12">
        <f t="shared" si="67"/>
        <v>324.46890428050881</v>
      </c>
      <c r="N425" s="11">
        <f t="shared" si="68"/>
        <v>3.9569378570793758</v>
      </c>
      <c r="O425" s="11">
        <f t="shared" si="69"/>
        <v>804.42000000000007</v>
      </c>
      <c r="P425" s="18">
        <f t="shared" si="61"/>
        <v>4.9784255140832713E-2</v>
      </c>
    </row>
    <row r="426" spans="6:16" x14ac:dyDescent="0.2">
      <c r="F426" s="10">
        <v>4.25</v>
      </c>
      <c r="G426" s="11">
        <f t="shared" si="70"/>
        <v>26.051723429880234</v>
      </c>
      <c r="H426" s="11">
        <f t="shared" si="62"/>
        <v>8.0938270189166825</v>
      </c>
      <c r="I426" s="11">
        <f t="shared" si="63"/>
        <v>0.17545951703838344</v>
      </c>
      <c r="J426" s="11">
        <f t="shared" si="64"/>
        <v>25.5940218873729</v>
      </c>
      <c r="K426" s="12">
        <f t="shared" si="65"/>
        <v>39.981702284520338</v>
      </c>
      <c r="L426" s="11">
        <f t="shared" si="66"/>
        <v>0.48758173517707731</v>
      </c>
      <c r="M426" s="12">
        <f t="shared" si="67"/>
        <v>323.60498221273355</v>
      </c>
      <c r="N426" s="11">
        <f t="shared" si="68"/>
        <v>3.9464022221065069</v>
      </c>
      <c r="O426" s="11">
        <f t="shared" si="69"/>
        <v>804.42000000000007</v>
      </c>
      <c r="P426" s="18">
        <f t="shared" si="61"/>
        <v>4.9641243854595986E-2</v>
      </c>
    </row>
    <row r="427" spans="6:16" x14ac:dyDescent="0.2">
      <c r="F427" s="10">
        <v>4.26</v>
      </c>
      <c r="G427" s="11">
        <f t="shared" si="70"/>
        <v>26.132679169379706</v>
      </c>
      <c r="H427" s="11">
        <f t="shared" si="62"/>
        <v>8.0955739499473474</v>
      </c>
      <c r="I427" s="11">
        <f t="shared" si="63"/>
        <v>0.17392892416804406</v>
      </c>
      <c r="J427" s="11">
        <f t="shared" si="64"/>
        <v>25.605071250307908</v>
      </c>
      <c r="K427" s="12">
        <f t="shared" si="65"/>
        <v>39.867243032087522</v>
      </c>
      <c r="L427" s="11">
        <f t="shared" si="66"/>
        <v>0.48618589063521367</v>
      </c>
      <c r="M427" s="12">
        <f t="shared" si="67"/>
        <v>322.74821414678763</v>
      </c>
      <c r="N427" s="11">
        <f t="shared" si="68"/>
        <v>3.9359538310583857</v>
      </c>
      <c r="O427" s="11">
        <f t="shared" si="69"/>
        <v>804.42000000000007</v>
      </c>
      <c r="P427" s="18">
        <f t="shared" si="61"/>
        <v>4.9499480057165798E-2</v>
      </c>
    </row>
    <row r="428" spans="6:16" x14ac:dyDescent="0.2">
      <c r="F428" s="10">
        <v>4.2699999999999996</v>
      </c>
      <c r="G428" s="11">
        <f t="shared" si="70"/>
        <v>26.213652225798768</v>
      </c>
      <c r="H428" s="11">
        <f t="shared" si="62"/>
        <v>8.0973056419061979</v>
      </c>
      <c r="I428" s="11">
        <f t="shared" si="63"/>
        <v>0.17241168317837929</v>
      </c>
      <c r="J428" s="11">
        <f t="shared" si="64"/>
        <v>25.616026579373084</v>
      </c>
      <c r="K428" s="12">
        <f t="shared" si="65"/>
        <v>39.753784600000188</v>
      </c>
      <c r="L428" s="11">
        <f t="shared" si="66"/>
        <v>0.48480225121951448</v>
      </c>
      <c r="M428" s="12">
        <f t="shared" si="67"/>
        <v>321.89854432870527</v>
      </c>
      <c r="N428" s="11">
        <f t="shared" si="68"/>
        <v>3.9255920040086005</v>
      </c>
      <c r="O428" s="11">
        <f t="shared" si="69"/>
        <v>804.42000000000007</v>
      </c>
      <c r="P428" s="18">
        <f t="shared" si="61"/>
        <v>4.9358952875651167E-2</v>
      </c>
    </row>
    <row r="429" spans="6:16" x14ac:dyDescent="0.2">
      <c r="F429" s="10">
        <v>4.28</v>
      </c>
      <c r="G429" s="11">
        <f t="shared" si="70"/>
        <v>26.294642448076058</v>
      </c>
      <c r="H429" s="11">
        <f t="shared" si="62"/>
        <v>8.0990222277288275</v>
      </c>
      <c r="I429" s="11">
        <f t="shared" si="63"/>
        <v>0.17090767759640599</v>
      </c>
      <c r="J429" s="11">
        <f t="shared" si="64"/>
        <v>25.626888653976618</v>
      </c>
      <c r="K429" s="12">
        <f t="shared" si="65"/>
        <v>39.641318216881906</v>
      </c>
      <c r="L429" s="11">
        <f t="shared" si="66"/>
        <v>0.48343070996197446</v>
      </c>
      <c r="M429" s="12">
        <f t="shared" si="67"/>
        <v>321.05591737499827</v>
      </c>
      <c r="N429" s="11">
        <f t="shared" si="68"/>
        <v>3.9153160655487591</v>
      </c>
      <c r="O429" s="11">
        <f t="shared" si="69"/>
        <v>804.42000000000007</v>
      </c>
      <c r="P429" s="18">
        <f t="shared" si="61"/>
        <v>4.9219651531623936E-2</v>
      </c>
    </row>
    <row r="430" spans="6:16" x14ac:dyDescent="0.2">
      <c r="F430" s="10">
        <v>4.29</v>
      </c>
      <c r="G430" s="11">
        <f t="shared" si="70"/>
        <v>26.37564968646797</v>
      </c>
      <c r="H430" s="11">
        <f t="shared" si="62"/>
        <v>8.1007238391911844</v>
      </c>
      <c r="I430" s="11">
        <f t="shared" si="63"/>
        <v>0.16941679196517462</v>
      </c>
      <c r="J430" s="11">
        <f t="shared" si="64"/>
        <v>25.637658247437798</v>
      </c>
      <c r="K430" s="12">
        <f t="shared" si="65"/>
        <v>39.529835188582119</v>
      </c>
      <c r="L430" s="11">
        <f t="shared" si="66"/>
        <v>0.48207116083636731</v>
      </c>
      <c r="M430" s="12">
        <f t="shared" si="67"/>
        <v>320.22027827144575</v>
      </c>
      <c r="N430" s="11">
        <f t="shared" si="68"/>
        <v>3.9051253447737282</v>
      </c>
      <c r="O430" s="11">
        <f t="shared" si="69"/>
        <v>804.42000000000007</v>
      </c>
      <c r="P430" s="18">
        <f t="shared" si="61"/>
        <v>4.9081565340307338E-2</v>
      </c>
    </row>
    <row r="431" spans="6:16" x14ac:dyDescent="0.2">
      <c r="F431" s="10">
        <v>4.3</v>
      </c>
      <c r="G431" s="11">
        <f t="shared" si="70"/>
        <v>26.456673792537167</v>
      </c>
      <c r="H431" s="11">
        <f t="shared" si="62"/>
        <v>8.1024106069196904</v>
      </c>
      <c r="I431" s="11">
        <f t="shared" si="63"/>
        <v>0.16793891183490531</v>
      </c>
      <c r="J431" s="11">
        <f t="shared" si="64"/>
        <v>25.648336127027754</v>
      </c>
      <c r="K431" s="12">
        <f t="shared" si="65"/>
        <v>39.419326897489988</v>
      </c>
      <c r="L431" s="11">
        <f t="shared" si="66"/>
        <v>0.48072349874987791</v>
      </c>
      <c r="M431" s="12">
        <f t="shared" si="67"/>
        <v>319.39157237185754</v>
      </c>
      <c r="N431" s="11">
        <f t="shared" si="68"/>
        <v>3.8950191752665555</v>
      </c>
      <c r="O431" s="11">
        <f t="shared" si="69"/>
        <v>804.42000000000007</v>
      </c>
      <c r="P431" s="18">
        <f t="shared" si="61"/>
        <v>4.8944683709770884E-2</v>
      </c>
    </row>
    <row r="432" spans="6:16" x14ac:dyDescent="0.2">
      <c r="F432" s="10">
        <v>4.3099999999999996</v>
      </c>
      <c r="G432" s="11">
        <f t="shared" si="70"/>
        <v>26.53771461914118</v>
      </c>
      <c r="H432" s="11">
        <f t="shared" si="62"/>
        <v>8.1040826604012697</v>
      </c>
      <c r="I432" s="11">
        <f t="shared" si="63"/>
        <v>0.16647392375420272</v>
      </c>
      <c r="J432" s="11">
        <f t="shared" si="64"/>
        <v>25.658923054010131</v>
      </c>
      <c r="K432" s="12">
        <f t="shared" si="65"/>
        <v>39.309784801854754</v>
      </c>
      <c r="L432" s="11">
        <f t="shared" si="66"/>
        <v>0.47938761953481407</v>
      </c>
      <c r="M432" s="12">
        <f t="shared" si="67"/>
        <v>318.56974539681647</v>
      </c>
      <c r="N432" s="11">
        <f t="shared" si="68"/>
        <v>3.8849968950831277</v>
      </c>
      <c r="O432" s="11">
        <f t="shared" si="69"/>
        <v>804.42000000000007</v>
      </c>
      <c r="P432" s="18">
        <f t="shared" si="61"/>
        <v>4.8808996140132413E-2</v>
      </c>
    </row>
    <row r="433" spans="6:16" x14ac:dyDescent="0.2">
      <c r="F433" s="10">
        <v>4.32</v>
      </c>
      <c r="G433" s="11">
        <f t="shared" si="70"/>
        <v>26.618772020421112</v>
      </c>
      <c r="H433" s="11">
        <f t="shared" si="62"/>
        <v>8.1057401279932915</v>
      </c>
      <c r="I433" s="11">
        <f t="shared" si="63"/>
        <v>0.16502171526134629</v>
      </c>
      <c r="J433" s="11">
        <f t="shared" si="64"/>
        <v>25.669419783681612</v>
      </c>
      <c r="K433" s="12">
        <f t="shared" si="65"/>
        <v>39.201200435112007</v>
      </c>
      <c r="L433" s="11">
        <f t="shared" si="66"/>
        <v>0.47806341994039031</v>
      </c>
      <c r="M433" s="12">
        <f t="shared" si="67"/>
        <v>317.75474343239546</v>
      </c>
      <c r="N433" s="11">
        <f t="shared" si="68"/>
        <v>3.8750578467365302</v>
      </c>
      <c r="O433" s="11">
        <f t="shared" si="69"/>
        <v>804.42000000000007</v>
      </c>
      <c r="P433" s="18">
        <f t="shared" si="61"/>
        <v>4.8674492222766375E-2</v>
      </c>
    </row>
    <row r="434" spans="6:16" x14ac:dyDescent="0.2">
      <c r="F434" s="10">
        <v>4.33</v>
      </c>
      <c r="G434" s="11">
        <f t="shared" si="70"/>
        <v>26.699845851790446</v>
      </c>
      <c r="H434" s="11">
        <f t="shared" si="62"/>
        <v>8.1073831369334144</v>
      </c>
      <c r="I434" s="11">
        <f t="shared" si="63"/>
        <v>0.16358217487565749</v>
      </c>
      <c r="J434" s="11">
        <f t="shared" si="64"/>
        <v>25.67982706541218</v>
      </c>
      <c r="K434" s="12">
        <f t="shared" si="65"/>
        <v>39.093565405216097</v>
      </c>
      <c r="L434" s="11">
        <f t="shared" si="66"/>
        <v>0.47675079762458655</v>
      </c>
      <c r="M434" s="12">
        <f t="shared" si="67"/>
        <v>316.94651292885248</v>
      </c>
      <c r="N434" s="11">
        <f t="shared" si="68"/>
        <v>3.865201377181128</v>
      </c>
      <c r="O434" s="11">
        <f t="shared" si="69"/>
        <v>804.42000000000007</v>
      </c>
      <c r="P434" s="18">
        <f t="shared" si="61"/>
        <v>4.8541161639518861E-2</v>
      </c>
    </row>
    <row r="435" spans="6:16" x14ac:dyDescent="0.2">
      <c r="F435" s="10">
        <v>4.34</v>
      </c>
      <c r="G435" s="11">
        <f t="shared" si="70"/>
        <v>26.780935969923938</v>
      </c>
      <c r="H435" s="11">
        <f t="shared" si="62"/>
        <v>8.1090118133493601</v>
      </c>
      <c r="I435" s="11">
        <f t="shared" si="63"/>
        <v>0.16215519208894141</v>
      </c>
      <c r="J435" s="11">
        <f t="shared" si="64"/>
        <v>25.690145642685366</v>
      </c>
      <c r="K435" s="12">
        <f t="shared" si="65"/>
        <v>38.986871393978561</v>
      </c>
      <c r="L435" s="11">
        <f t="shared" si="66"/>
        <v>0.47544965114608001</v>
      </c>
      <c r="M435" s="12">
        <f t="shared" si="67"/>
        <v>316.14500069930438</v>
      </c>
      <c r="N435" s="11">
        <f t="shared" si="68"/>
        <v>3.8554268377963949</v>
      </c>
      <c r="O435" s="11">
        <f t="shared" si="69"/>
        <v>804.42000000000007</v>
      </c>
      <c r="P435" s="18">
        <f t="shared" si="61"/>
        <v>4.840899416192905E-2</v>
      </c>
    </row>
    <row r="436" spans="6:16" x14ac:dyDescent="0.2">
      <c r="F436" s="10">
        <v>4.3499999999999996</v>
      </c>
      <c r="G436" s="11">
        <f t="shared" si="70"/>
        <v>26.862042232746624</v>
      </c>
      <c r="H436" s="11">
        <f t="shared" si="62"/>
        <v>8.1106262822686013</v>
      </c>
      <c r="I436" s="11">
        <f t="shared" si="63"/>
        <v>0.16074065735700344</v>
      </c>
      <c r="J436" s="11">
        <f t="shared" si="64"/>
        <v>25.700376253138355</v>
      </c>
      <c r="K436" s="12">
        <f t="shared" si="65"/>
        <v>38.881110156412639</v>
      </c>
      <c r="L436" s="11">
        <f t="shared" si="66"/>
        <v>0.4741598799562517</v>
      </c>
      <c r="M436" s="12">
        <f t="shared" si="67"/>
        <v>315.35015391838101</v>
      </c>
      <c r="N436" s="11">
        <f t="shared" si="68"/>
        <v>3.8457335843705001</v>
      </c>
      <c r="O436" s="11">
        <f t="shared" si="69"/>
        <v>804.42000000000007</v>
      </c>
      <c r="P436" s="18">
        <f t="shared" ref="P436:P499" si="71">K436/(SQRT(K436^2+O436^2))</f>
        <v>4.8277979650457353E-2</v>
      </c>
    </row>
    <row r="437" spans="6:16" x14ac:dyDescent="0.2">
      <c r="F437" s="10">
        <v>4.3600000000000003</v>
      </c>
      <c r="G437" s="11">
        <f t="shared" si="70"/>
        <v>26.943164499422902</v>
      </c>
      <c r="H437" s="11">
        <f t="shared" si="62"/>
        <v>8.1122266676279491</v>
      </c>
      <c r="I437" s="11">
        <f t="shared" si="63"/>
        <v>0.15933846209124022</v>
      </c>
      <c r="J437" s="11">
        <f t="shared" si="64"/>
        <v>25.710519628601784</v>
      </c>
      <c r="K437" s="12">
        <f t="shared" si="65"/>
        <v>38.776273520083478</v>
      </c>
      <c r="L437" s="11">
        <f t="shared" si="66"/>
        <v>0.47288138439126193</v>
      </c>
      <c r="M437" s="12">
        <f t="shared" si="67"/>
        <v>314.56192012085666</v>
      </c>
      <c r="N437" s="11">
        <f t="shared" si="68"/>
        <v>3.8361209770836182</v>
      </c>
      <c r="O437" s="11">
        <f t="shared" si="69"/>
        <v>804.42000000000007</v>
      </c>
      <c r="P437" s="18">
        <f t="shared" si="71"/>
        <v>4.8148108053719628E-2</v>
      </c>
    </row>
    <row r="438" spans="6:16" x14ac:dyDescent="0.2">
      <c r="F438" s="10">
        <v>4.37</v>
      </c>
      <c r="G438" s="11">
        <f t="shared" si="70"/>
        <v>27.024302630345733</v>
      </c>
      <c r="H438" s="11">
        <f t="shared" si="62"/>
        <v>8.1138130922830722</v>
      </c>
      <c r="I438" s="11">
        <f t="shared" si="63"/>
        <v>0.15794849865030391</v>
      </c>
      <c r="J438" s="11">
        <f t="shared" si="64"/>
        <v>25.720576495139525</v>
      </c>
      <c r="K438" s="12">
        <f t="shared" si="65"/>
        <v>38.672353384464444</v>
      </c>
      <c r="L438" s="11">
        <f t="shared" si="66"/>
        <v>0.47161406566420055</v>
      </c>
      <c r="M438" s="12">
        <f t="shared" si="67"/>
        <v>313.78024720026519</v>
      </c>
      <c r="N438" s="11">
        <f t="shared" si="68"/>
        <v>3.8265883804910388</v>
      </c>
      <c r="O438" s="11">
        <f t="shared" si="69"/>
        <v>804.42000000000007</v>
      </c>
      <c r="P438" s="18">
        <f t="shared" si="71"/>
        <v>4.8019369407728114E-2</v>
      </c>
    </row>
    <row r="439" spans="6:16" x14ac:dyDescent="0.2">
      <c r="F439" s="10">
        <v>4.38</v>
      </c>
      <c r="G439" s="11">
        <f t="shared" si="70"/>
        <v>27.105456487125913</v>
      </c>
      <c r="H439" s="11">
        <f t="shared" si="62"/>
        <v>8.1153856780179279</v>
      </c>
      <c r="I439" s="11">
        <f t="shared" si="63"/>
        <v>0.15657066033183817</v>
      </c>
      <c r="J439" s="11">
        <f t="shared" si="64"/>
        <v>25.730547573088284</v>
      </c>
      <c r="K439" s="12">
        <f t="shared" si="65"/>
        <v>38.569341720299015</v>
      </c>
      <c r="L439" s="11">
        <f t="shared" si="66"/>
        <v>0.47035782585730507</v>
      </c>
      <c r="M439" s="12">
        <f t="shared" si="67"/>
        <v>313.005083407494</v>
      </c>
      <c r="N439" s="11">
        <f t="shared" si="68"/>
        <v>3.8171351635060242</v>
      </c>
      <c r="O439" s="11">
        <f t="shared" si="69"/>
        <v>804.42000000000007</v>
      </c>
      <c r="P439" s="18">
        <f t="shared" si="71"/>
        <v>4.7891753835138468E-2</v>
      </c>
    </row>
    <row r="440" spans="6:16" x14ac:dyDescent="0.2">
      <c r="F440" s="10">
        <v>4.3899999999999997</v>
      </c>
      <c r="G440" s="11">
        <f t="shared" si="70"/>
        <v>27.186625932581453</v>
      </c>
      <c r="H440" s="11">
        <f t="shared" si="62"/>
        <v>8.1169445455541087</v>
      </c>
      <c r="I440" s="11">
        <f t="shared" si="63"/>
        <v>0.15520484136428789</v>
      </c>
      <c r="J440" s="11">
        <f t="shared" si="64"/>
        <v>25.740433577096983</v>
      </c>
      <c r="K440" s="12">
        <f t="shared" si="65"/>
        <v>38.467230568968588</v>
      </c>
      <c r="L440" s="11">
        <f t="shared" si="66"/>
        <v>0.4691125679142511</v>
      </c>
      <c r="M440" s="12">
        <f t="shared" si="67"/>
        <v>312.23637734936187</v>
      </c>
      <c r="N440" s="11">
        <f t="shared" si="68"/>
        <v>3.8077606993824618</v>
      </c>
      <c r="O440" s="11">
        <f t="shared" si="69"/>
        <v>804.42000000000007</v>
      </c>
      <c r="P440" s="18">
        <f t="shared" si="71"/>
        <v>4.7765251544503166E-2</v>
      </c>
    </row>
    <row r="441" spans="6:16" x14ac:dyDescent="0.2">
      <c r="F441" s="10">
        <v>4.4000000000000004</v>
      </c>
      <c r="G441" s="11">
        <f t="shared" si="70"/>
        <v>27.267810830727054</v>
      </c>
      <c r="H441" s="11">
        <f t="shared" si="62"/>
        <v>8.1184898145601174</v>
      </c>
      <c r="I441" s="11">
        <f t="shared" si="63"/>
        <v>0.15385093689877866</v>
      </c>
      <c r="J441" s="11">
        <f t="shared" si="64"/>
        <v>25.750235216166104</v>
      </c>
      <c r="K441" s="12">
        <f t="shared" si="65"/>
        <v>38.366012041865957</v>
      </c>
      <c r="L441" s="11">
        <f t="shared" si="66"/>
        <v>0.46787819563251165</v>
      </c>
      <c r="M441" s="12">
        <f t="shared" si="67"/>
        <v>311.47407798717961</v>
      </c>
      <c r="N441" s="11">
        <f t="shared" si="68"/>
        <v>3.7984643656973121</v>
      </c>
      <c r="O441" s="11">
        <f t="shared" si="69"/>
        <v>804.42000000000007</v>
      </c>
      <c r="P441" s="18">
        <f t="shared" si="71"/>
        <v>4.7639852829531253E-2</v>
      </c>
    </row>
    <row r="442" spans="6:16" x14ac:dyDescent="0.2">
      <c r="F442" s="10">
        <v>4.41</v>
      </c>
      <c r="G442" s="11">
        <f t="shared" si="70"/>
        <v>27.34901104676366</v>
      </c>
      <c r="H442" s="11">
        <f t="shared" si="62"/>
        <v>8.1200216036605433</v>
      </c>
      <c r="I442" s="11">
        <f t="shared" si="63"/>
        <v>0.1525088430010689</v>
      </c>
      <c r="J442" s="11">
        <f t="shared" si="64"/>
        <v>25.759953193686687</v>
      </c>
      <c r="K442" s="12">
        <f t="shared" si="65"/>
        <v>38.265678319774338</v>
      </c>
      <c r="L442" s="11">
        <f t="shared" si="66"/>
        <v>0.46665461365578459</v>
      </c>
      <c r="M442" s="12">
        <f t="shared" si="67"/>
        <v>310.71813463529253</v>
      </c>
      <c r="N442" s="11">
        <f t="shared" si="68"/>
        <v>3.7892455443328354</v>
      </c>
      <c r="O442" s="11">
        <f t="shared" si="69"/>
        <v>804.42000000000007</v>
      </c>
      <c r="P442" s="18">
        <f t="shared" si="71"/>
        <v>4.7515548068354056E-2</v>
      </c>
    </row>
    <row r="443" spans="6:16" x14ac:dyDescent="0.2">
      <c r="F443" s="10">
        <v>4.42</v>
      </c>
      <c r="G443" s="11">
        <f t="shared" si="70"/>
        <v>27.430226447068112</v>
      </c>
      <c r="H443" s="11">
        <f t="shared" si="62"/>
        <v>8.121540030445173</v>
      </c>
      <c r="I443" s="11">
        <f t="shared" si="63"/>
        <v>0.15117845664357035</v>
      </c>
      <c r="J443" s="11">
        <f t="shared" si="64"/>
        <v>25.769588207479327</v>
      </c>
      <c r="K443" s="12">
        <f t="shared" si="65"/>
        <v>38.166221652252098</v>
      </c>
      <c r="L443" s="11">
        <f t="shared" si="66"/>
        <v>0.46544172746648899</v>
      </c>
      <c r="M443" s="12">
        <f t="shared" si="67"/>
        <v>309.96849695960873</v>
      </c>
      <c r="N443" s="11">
        <f t="shared" si="68"/>
        <v>3.7801036214586428</v>
      </c>
      <c r="O443" s="11">
        <f t="shared" si="69"/>
        <v>804.42000000000007</v>
      </c>
      <c r="P443" s="18">
        <f t="shared" si="71"/>
        <v>4.7392327722797181E-2</v>
      </c>
    </row>
    <row r="444" spans="6:16" x14ac:dyDescent="0.2">
      <c r="F444" s="10">
        <v>4.43</v>
      </c>
      <c r="G444" s="11">
        <f t="shared" si="70"/>
        <v>27.511456899182892</v>
      </c>
      <c r="H444" s="11">
        <f t="shared" si="62"/>
        <v>8.1230452114780203</v>
      </c>
      <c r="I444" s="11">
        <f t="shared" si="63"/>
        <v>0.14985967569743935</v>
      </c>
      <c r="J444" s="11">
        <f t="shared" si="64"/>
        <v>25.779140949832957</v>
      </c>
      <c r="K444" s="12">
        <f t="shared" si="65"/>
        <v>38.067634357022982</v>
      </c>
      <c r="L444" s="11">
        <f t="shared" si="66"/>
        <v>0.46423944337832906</v>
      </c>
      <c r="M444" s="12">
        <f t="shared" si="67"/>
        <v>309.22511497611168</v>
      </c>
      <c r="N444" s="11">
        <f t="shared" si="68"/>
        <v>3.7710379875135573</v>
      </c>
      <c r="O444" s="11">
        <f t="shared" si="69"/>
        <v>804.42000000000007</v>
      </c>
      <c r="P444" s="18">
        <f t="shared" si="71"/>
        <v>4.7270182337658659E-2</v>
      </c>
    </row>
    <row r="445" spans="6:16" x14ac:dyDescent="0.2">
      <c r="F445" s="10">
        <v>4.4400000000000004</v>
      </c>
      <c r="G445" s="11">
        <f t="shared" si="70"/>
        <v>27.592702271805955</v>
      </c>
      <c r="H445" s="11">
        <f t="shared" si="62"/>
        <v>8.1245372623062693</v>
      </c>
      <c r="I445" s="11">
        <f t="shared" si="63"/>
        <v>0.14855239892473676</v>
      </c>
      <c r="J445" s="11">
        <f t="shared" si="64"/>
        <v>25.7886121075434</v>
      </c>
      <c r="K445" s="12">
        <f t="shared" si="65"/>
        <v>37.969908819371817</v>
      </c>
      <c r="L445" s="11">
        <f t="shared" si="66"/>
        <v>0.46304766852892459</v>
      </c>
      <c r="M445" s="12">
        <f t="shared" si="67"/>
        <v>308.48793904935775</v>
      </c>
      <c r="N445" s="11">
        <f t="shared" si="68"/>
        <v>3.7620480371872898</v>
      </c>
      <c r="O445" s="11">
        <f t="shared" si="69"/>
        <v>804.42000000000007</v>
      </c>
      <c r="P445" s="18">
        <f t="shared" si="71"/>
        <v>4.7149102539992972E-2</v>
      </c>
    </row>
    <row r="446" spans="6:16" x14ac:dyDescent="0.2">
      <c r="F446" s="10">
        <v>4.45</v>
      </c>
      <c r="G446" s="11">
        <f t="shared" si="70"/>
        <v>27.673962434780645</v>
      </c>
      <c r="H446" s="11">
        <f t="shared" si="62"/>
        <v>8.1260162974691461</v>
      </c>
      <c r="I446" s="11">
        <f t="shared" si="63"/>
        <v>0.14725652597065655</v>
      </c>
      <c r="J446" s="11">
        <f t="shared" si="64"/>
        <v>25.798002361951838</v>
      </c>
      <c r="K446" s="12">
        <f t="shared" si="65"/>
        <v>37.873037491545674</v>
      </c>
      <c r="L446" s="11">
        <f t="shared" si="66"/>
        <v>0.46186631087250823</v>
      </c>
      <c r="M446" s="12">
        <f t="shared" si="67"/>
        <v>307.75691989096015</v>
      </c>
      <c r="N446" s="11">
        <f t="shared" si="68"/>
        <v>3.753133169401953</v>
      </c>
      <c r="O446" s="11">
        <f t="shared" si="69"/>
        <v>804.42000000000007</v>
      </c>
      <c r="P446" s="18">
        <f t="shared" si="71"/>
        <v>4.7029079038401277E-2</v>
      </c>
    </row>
    <row r="447" spans="6:16" x14ac:dyDescent="0.2">
      <c r="F447" s="10">
        <v>4.46</v>
      </c>
      <c r="G447" s="11">
        <f t="shared" si="70"/>
        <v>27.75523725908571</v>
      </c>
      <c r="H447" s="11">
        <f t="shared" si="62"/>
        <v>8.1274824305067153</v>
      </c>
      <c r="I447" s="11">
        <f t="shared" si="63"/>
        <v>0.14597195735582139</v>
      </c>
      <c r="J447" s="11">
        <f t="shared" si="64"/>
        <v>25.807312388983085</v>
      </c>
      <c r="K447" s="12">
        <f t="shared" si="65"/>
        <v>37.777012892160442</v>
      </c>
      <c r="L447" s="11">
        <f t="shared" si="66"/>
        <v>0.46069527917268832</v>
      </c>
      <c r="M447" s="12">
        <f t="shared" si="67"/>
        <v>307.03200855805966</v>
      </c>
      <c r="N447" s="11">
        <f t="shared" si="68"/>
        <v>3.7442927872934106</v>
      </c>
      <c r="O447" s="11">
        <f t="shared" si="69"/>
        <v>804.42000000000007</v>
      </c>
      <c r="P447" s="18">
        <f t="shared" si="71"/>
        <v>4.6910102622327476E-2</v>
      </c>
    </row>
    <row r="448" spans="6:16" x14ac:dyDescent="0.2">
      <c r="F448" s="10">
        <v>4.47</v>
      </c>
      <c r="G448" s="11">
        <f t="shared" si="70"/>
        <v>27.836526616825395</v>
      </c>
      <c r="H448" s="11">
        <f t="shared" si="62"/>
        <v>8.1289357739685926</v>
      </c>
      <c r="I448" s="11">
        <f t="shared" si="63"/>
        <v>0.14469859446864652</v>
      </c>
      <c r="J448" s="11">
        <f t="shared" si="64"/>
        <v>25.816542859183652</v>
      </c>
      <c r="K448" s="12">
        <f t="shared" si="65"/>
        <v>37.681827605612668</v>
      </c>
      <c r="L448" s="11">
        <f t="shared" si="66"/>
        <v>0.45953448299527644</v>
      </c>
      <c r="M448" s="12">
        <f t="shared" si="67"/>
        <v>306.31315645178211</v>
      </c>
      <c r="N448" s="11">
        <f t="shared" si="68"/>
        <v>3.7355262981924646</v>
      </c>
      <c r="O448" s="11">
        <f t="shared" si="69"/>
        <v>804.42000000000007</v>
      </c>
      <c r="P448" s="18">
        <f t="shared" si="71"/>
        <v>4.6792164161360179E-2</v>
      </c>
    </row>
    <row r="449" spans="6:16" x14ac:dyDescent="0.2">
      <c r="F449" s="10">
        <v>4.4800000000000004</v>
      </c>
      <c r="G449" s="11">
        <f t="shared" si="70"/>
        <v>27.91783038121962</v>
      </c>
      <c r="H449" s="11">
        <f t="shared" si="62"/>
        <v>8.1303764394225819</v>
      </c>
      <c r="I449" s="11">
        <f t="shared" si="63"/>
        <v>0.14343633955776919</v>
      </c>
      <c r="J449" s="11">
        <f t="shared" si="64"/>
        <v>25.825694437759655</v>
      </c>
      <c r="K449" s="12">
        <f t="shared" si="65"/>
        <v>37.587474281496725</v>
      </c>
      <c r="L449" s="11">
        <f t="shared" si="66"/>
        <v>0.45838383270117955</v>
      </c>
      <c r="M449" s="12">
        <f t="shared" si="67"/>
        <v>305.60031531568319</v>
      </c>
      <c r="N449" s="11">
        <f t="shared" si="68"/>
        <v>3.7268331136058928</v>
      </c>
      <c r="O449" s="11">
        <f t="shared" si="69"/>
        <v>804.42000000000007</v>
      </c>
      <c r="P449" s="18">
        <f t="shared" si="71"/>
        <v>4.6675254604540577E-2</v>
      </c>
    </row>
    <row r="450" spans="6:16" x14ac:dyDescent="0.2">
      <c r="F450" s="10">
        <v>4.49</v>
      </c>
      <c r="G450" s="11">
        <f t="shared" si="70"/>
        <v>27.999148426594253</v>
      </c>
      <c r="H450" s="11">
        <f t="shared" ref="H450:H513" si="72">$A$3*(1-EXP(-F450/$A$5))</f>
        <v>8.1318045374632462</v>
      </c>
      <c r="I450" s="11">
        <f t="shared" si="63"/>
        <v>0.14218509572454538</v>
      </c>
      <c r="J450" s="11">
        <f t="shared" si="64"/>
        <v>25.834767784614602</v>
      </c>
      <c r="K450" s="12">
        <f t="shared" si="65"/>
        <v>37.493945634027327</v>
      </c>
      <c r="L450" s="11">
        <f t="shared" si="66"/>
        <v>0.45724323943935763</v>
      </c>
      <c r="M450" s="12">
        <f t="shared" si="67"/>
        <v>304.89343723418369</v>
      </c>
      <c r="N450" s="11">
        <f t="shared" si="68"/>
        <v>3.7182126491973619</v>
      </c>
      <c r="O450" s="11">
        <f t="shared" si="69"/>
        <v>804.42000000000007</v>
      </c>
      <c r="P450" s="18">
        <f t="shared" si="71"/>
        <v>4.6559364979676311E-2</v>
      </c>
    </row>
    <row r="451" spans="6:16" x14ac:dyDescent="0.2">
      <c r="F451" s="10">
        <v>4.5</v>
      </c>
      <c r="G451" s="11">
        <f t="shared" si="70"/>
        <v>28.080480628371458</v>
      </c>
      <c r="H451" s="11">
        <f t="shared" si="72"/>
        <v>8.1332201777203945</v>
      </c>
      <c r="I451" s="11">
        <f t="shared" ref="I451:I514" si="73">($A$3/$A$5)*EXP(-F451/$A$5)</f>
        <v>0.14094476691561045</v>
      </c>
      <c r="J451" s="11">
        <f t="shared" ref="J451:J514" si="74">(0.5*(1.293*($A$13/760*273/(273+$A$11)))*((0.2025*$A$7^0.725*$A$9^0.425)*0.266)*0.9)*H451^2</f>
        <v>25.843763554386946</v>
      </c>
      <c r="K451" s="12">
        <f t="shared" ref="K451:K514" si="75">J451+$A$9*I451</f>
        <v>37.401234441467004</v>
      </c>
      <c r="L451" s="11">
        <f t="shared" ref="L451:L514" si="76">K451/$A$9</f>
        <v>0.45611261513984153</v>
      </c>
      <c r="M451" s="12">
        <f t="shared" ref="M451:M514" si="77">K451*H451</f>
        <v>304.19247463099043</v>
      </c>
      <c r="N451" s="11">
        <f t="shared" ref="N451:N514" si="78">L451*H451</f>
        <v>3.709664324768176</v>
      </c>
      <c r="O451" s="11">
        <f t="shared" ref="O451:O514" si="79">$A$9*9.81</f>
        <v>804.42000000000007</v>
      </c>
      <c r="P451" s="18">
        <f t="shared" si="71"/>
        <v>4.644448639266073E-2</v>
      </c>
    </row>
    <row r="452" spans="6:16" x14ac:dyDescent="0.2">
      <c r="F452" s="10">
        <v>4.51</v>
      </c>
      <c r="G452" s="11">
        <f t="shared" ref="G452:G515" si="80">G451+H452*0.01</f>
        <v>28.161826863060131</v>
      </c>
      <c r="H452" s="11">
        <f t="shared" si="72"/>
        <v>8.1346234688674954</v>
      </c>
      <c r="I452" s="11">
        <f t="shared" si="73"/>
        <v>0.1397152579155059</v>
      </c>
      <c r="J452" s="11">
        <f t="shared" si="74"/>
        <v>25.852682396487424</v>
      </c>
      <c r="K452" s="12">
        <f t="shared" si="75"/>
        <v>37.309333545558907</v>
      </c>
      <c r="L452" s="11">
        <f t="shared" si="76"/>
        <v>0.45499187250681594</v>
      </c>
      <c r="M452" s="12">
        <f t="shared" si="77"/>
        <v>303.49738026750879</v>
      </c>
      <c r="N452" s="11">
        <f t="shared" si="78"/>
        <v>3.7011875642379124</v>
      </c>
      <c r="O452" s="11">
        <f t="shared" si="79"/>
        <v>804.42000000000007</v>
      </c>
      <c r="P452" s="18">
        <f t="shared" si="71"/>
        <v>4.6330610026798204E-2</v>
      </c>
    </row>
    <row r="453" spans="6:16" x14ac:dyDescent="0.2">
      <c r="F453" s="10">
        <v>4.5199999999999996</v>
      </c>
      <c r="G453" s="11">
        <f t="shared" si="80"/>
        <v>28.24318700824643</v>
      </c>
      <c r="H453" s="11">
        <f t="shared" si="72"/>
        <v>8.1360145186300254</v>
      </c>
      <c r="I453" s="11">
        <f t="shared" si="73"/>
        <v>0.1384964743393701</v>
      </c>
      <c r="J453" s="11">
        <f t="shared" si="74"/>
        <v>25.861524955136368</v>
      </c>
      <c r="K453" s="12">
        <f t="shared" si="75"/>
        <v>37.218235850964717</v>
      </c>
      <c r="L453" s="11">
        <f t="shared" si="76"/>
        <v>0.45388092501176486</v>
      </c>
      <c r="M453" s="12">
        <f t="shared" si="77"/>
        <v>302.80810724124547</v>
      </c>
      <c r="N453" s="11">
        <f t="shared" si="78"/>
        <v>3.6927817956249447</v>
      </c>
      <c r="O453" s="11">
        <f t="shared" si="79"/>
        <v>804.42000000000007</v>
      </c>
      <c r="P453" s="18">
        <f t="shared" si="71"/>
        <v>4.6217727142135123E-2</v>
      </c>
    </row>
    <row r="454" spans="6:16" x14ac:dyDescent="0.2">
      <c r="F454" s="10">
        <v>4.53</v>
      </c>
      <c r="G454" s="11">
        <f t="shared" si="80"/>
        <v>28.324560942584366</v>
      </c>
      <c r="H454" s="11">
        <f t="shared" si="72"/>
        <v>8.1373934337937346</v>
      </c>
      <c r="I454" s="11">
        <f t="shared" si="73"/>
        <v>0.13728832262569232</v>
      </c>
      <c r="J454" s="11">
        <f t="shared" si="74"/>
        <v>25.870291869400667</v>
      </c>
      <c r="K454" s="12">
        <f t="shared" si="75"/>
        <v>37.127934324707439</v>
      </c>
      <c r="L454" s="11">
        <f t="shared" si="76"/>
        <v>0.45277968688667608</v>
      </c>
      <c r="M454" s="12">
        <f t="shared" si="77"/>
        <v>302.12460898419931</v>
      </c>
      <c r="N454" s="11">
        <f t="shared" si="78"/>
        <v>3.6844464510268211</v>
      </c>
      <c r="O454" s="11">
        <f t="shared" si="79"/>
        <v>804.42000000000007</v>
      </c>
      <c r="P454" s="18">
        <f t="shared" si="71"/>
        <v>4.6105829074796337E-2</v>
      </c>
    </row>
    <row r="455" spans="6:16" x14ac:dyDescent="0.2">
      <c r="F455" s="10">
        <v>4.54</v>
      </c>
      <c r="G455" s="11">
        <f t="shared" si="80"/>
        <v>28.405948545786494</v>
      </c>
      <c r="H455" s="11">
        <f t="shared" si="72"/>
        <v>8.1387603202128407</v>
      </c>
      <c r="I455" s="11">
        <f t="shared" si="73"/>
        <v>0.1360907100291309</v>
      </c>
      <c r="J455" s="11">
        <f t="shared" si="74"/>
        <v>25.878983773230608</v>
      </c>
      <c r="K455" s="12">
        <f t="shared" si="75"/>
        <v>37.038421995619345</v>
      </c>
      <c r="L455" s="11">
        <f t="shared" si="76"/>
        <v>0.45168807311730907</v>
      </c>
      <c r="M455" s="12">
        <f t="shared" si="77"/>
        <v>301.4468392612452</v>
      </c>
      <c r="N455" s="11">
        <f t="shared" si="78"/>
        <v>3.6761809666005516</v>
      </c>
      <c r="O455" s="11">
        <f t="shared" si="79"/>
        <v>804.42000000000007</v>
      </c>
      <c r="P455" s="18">
        <f t="shared" si="71"/>
        <v>4.5994907236327341E-2</v>
      </c>
    </row>
    <row r="456" spans="6:16" x14ac:dyDescent="0.2">
      <c r="F456" s="10">
        <v>4.55</v>
      </c>
      <c r="G456" s="11">
        <f t="shared" si="80"/>
        <v>28.487349698614675</v>
      </c>
      <c r="H456" s="11">
        <f t="shared" si="72"/>
        <v>8.1401152828181633</v>
      </c>
      <c r="I456" s="11">
        <f t="shared" si="73"/>
        <v>0.13490354461339318</v>
      </c>
      <c r="J456" s="11">
        <f t="shared" si="74"/>
        <v>25.88760129549663</v>
      </c>
      <c r="K456" s="12">
        <f t="shared" si="75"/>
        <v>36.949691953794868</v>
      </c>
      <c r="L456" s="11">
        <f t="shared" si="76"/>
        <v>0.4506059994365228</v>
      </c>
      <c r="M456" s="12">
        <f t="shared" si="77"/>
        <v>300.77475216850894</v>
      </c>
      <c r="N456" s="11">
        <f t="shared" si="78"/>
        <v>3.667984782542792</v>
      </c>
      <c r="O456" s="11">
        <f t="shared" si="79"/>
        <v>804.42000000000007</v>
      </c>
      <c r="P456" s="18">
        <f t="shared" si="71"/>
        <v>4.5884953113042047E-2</v>
      </c>
    </row>
    <row r="457" spans="6:16" x14ac:dyDescent="0.2">
      <c r="F457" s="10">
        <v>4.5599999999999996</v>
      </c>
      <c r="G457" s="11">
        <f t="shared" si="80"/>
        <v>28.568764282870927</v>
      </c>
      <c r="H457" s="11">
        <f t="shared" si="72"/>
        <v>8.1414584256251743</v>
      </c>
      <c r="I457" s="11">
        <f t="shared" si="73"/>
        <v>0.13372673524417777</v>
      </c>
      <c r="J457" s="11">
        <f t="shared" si="74"/>
        <v>25.896145060025745</v>
      </c>
      <c r="K457" s="12">
        <f t="shared" si="75"/>
        <v>36.861737350048323</v>
      </c>
      <c r="L457" s="11">
        <f t="shared" si="76"/>
        <v>0.44953338231766249</v>
      </c>
      <c r="M457" s="12">
        <f t="shared" si="77"/>
        <v>300.10830213173313</v>
      </c>
      <c r="N457" s="11">
        <f t="shared" si="78"/>
        <v>3.6598573430699162</v>
      </c>
      <c r="O457" s="11">
        <f t="shared" si="79"/>
        <v>804.42000000000007</v>
      </c>
      <c r="P457" s="18">
        <f t="shared" si="71"/>
        <v>4.5775958265375984E-2</v>
      </c>
    </row>
    <row r="458" spans="6:16" x14ac:dyDescent="0.2">
      <c r="F458" s="10">
        <v>4.57</v>
      </c>
      <c r="G458" s="11">
        <f t="shared" si="80"/>
        <v>28.650192181388345</v>
      </c>
      <c r="H458" s="11">
        <f t="shared" si="72"/>
        <v>8.1427898517419841</v>
      </c>
      <c r="I458" s="11">
        <f t="shared" si="73"/>
        <v>0.13256019158217888</v>
      </c>
      <c r="J458" s="11">
        <f t="shared" si="74"/>
        <v>25.904615685637882</v>
      </c>
      <c r="K458" s="12">
        <f t="shared" si="75"/>
        <v>36.774551395376548</v>
      </c>
      <c r="L458" s="11">
        <f t="shared" si="76"/>
        <v>0.44847013896800669</v>
      </c>
      <c r="M458" s="12">
        <f t="shared" si="77"/>
        <v>299.4474439046362</v>
      </c>
      <c r="N458" s="11">
        <f t="shared" si="78"/>
        <v>3.6517980963980023</v>
      </c>
      <c r="O458" s="11">
        <f t="shared" si="79"/>
        <v>804.42000000000007</v>
      </c>
      <c r="P458" s="18">
        <f t="shared" si="71"/>
        <v>4.5667914327245034E-2</v>
      </c>
    </row>
    <row r="459" spans="6:16" x14ac:dyDescent="0.2">
      <c r="F459" s="10">
        <v>4.58</v>
      </c>
      <c r="G459" s="11">
        <f t="shared" si="80"/>
        <v>28.731633278022116</v>
      </c>
      <c r="H459" s="11">
        <f t="shared" si="72"/>
        <v>8.1441096633772521</v>
      </c>
      <c r="I459" s="11">
        <f t="shared" si="73"/>
        <v>0.13140382407615109</v>
      </c>
      <c r="J459" s="11">
        <f t="shared" si="74"/>
        <v>25.913013786181985</v>
      </c>
      <c r="K459" s="12">
        <f t="shared" si="75"/>
        <v>36.688127360426378</v>
      </c>
      <c r="L459" s="11">
        <f t="shared" si="76"/>
        <v>0.4474161873222729</v>
      </c>
      <c r="M459" s="12">
        <f t="shared" si="77"/>
        <v>298.79213256726382</v>
      </c>
      <c r="N459" s="11">
        <f t="shared" si="78"/>
        <v>3.6438064947227295</v>
      </c>
      <c r="O459" s="11">
        <f t="shared" si="79"/>
        <v>804.42000000000007</v>
      </c>
      <c r="P459" s="18">
        <f t="shared" si="71"/>
        <v>4.5560813005409526E-2</v>
      </c>
    </row>
    <row r="460" spans="6:16" x14ac:dyDescent="0.2">
      <c r="F460" s="10">
        <v>4.59</v>
      </c>
      <c r="G460" s="11">
        <f t="shared" si="80"/>
        <v>28.813087457640595</v>
      </c>
      <c r="H460" s="11">
        <f t="shared" si="72"/>
        <v>8.1454179618480396</v>
      </c>
      <c r="I460" s="11">
        <f t="shared" si="73"/>
        <v>0.13025754395603484</v>
      </c>
      <c r="J460" s="11">
        <f t="shared" si="74"/>
        <v>25.921339970571978</v>
      </c>
      <c r="K460" s="12">
        <f t="shared" si="75"/>
        <v>36.602458574966832</v>
      </c>
      <c r="L460" s="11">
        <f t="shared" si="76"/>
        <v>0.4463714460361809</v>
      </c>
      <c r="M460" s="12">
        <f t="shared" si="77"/>
        <v>298.14232352433362</v>
      </c>
      <c r="N460" s="11">
        <f t="shared" si="78"/>
        <v>3.6358819941991909</v>
      </c>
      <c r="O460" s="11">
        <f t="shared" si="79"/>
        <v>804.42000000000007</v>
      </c>
      <c r="P460" s="18">
        <f t="shared" si="71"/>
        <v>4.5454646078843787E-2</v>
      </c>
    </row>
    <row r="461" spans="6:16" x14ac:dyDescent="0.2">
      <c r="F461" s="10">
        <v>4.5999999999999996</v>
      </c>
      <c r="G461" s="11">
        <f t="shared" si="80"/>
        <v>28.894554606116472</v>
      </c>
      <c r="H461" s="11">
        <f t="shared" si="72"/>
        <v>8.146714847587587</v>
      </c>
      <c r="I461" s="11">
        <f t="shared" si="73"/>
        <v>0.12912126322614192</v>
      </c>
      <c r="J461" s="11">
        <f t="shared" si="74"/>
        <v>25.929594842822546</v>
      </c>
      <c r="K461" s="12">
        <f t="shared" si="75"/>
        <v>36.517538427366183</v>
      </c>
      <c r="L461" s="11">
        <f t="shared" si="76"/>
        <v>0.44533583448007541</v>
      </c>
      <c r="M461" s="12">
        <f t="shared" si="77"/>
        <v>297.49797250357437</v>
      </c>
      <c r="N461" s="11">
        <f t="shared" si="78"/>
        <v>3.6280240549216383</v>
      </c>
      <c r="O461" s="11">
        <f t="shared" si="79"/>
        <v>804.42000000000007</v>
      </c>
      <c r="P461" s="18">
        <f t="shared" si="71"/>
        <v>4.5349405398111123E-2</v>
      </c>
    </row>
    <row r="462" spans="6:16" x14ac:dyDescent="0.2">
      <c r="F462" s="10">
        <v>4.6100000000000003</v>
      </c>
      <c r="G462" s="11">
        <f t="shared" si="80"/>
        <v>28.976034610318003</v>
      </c>
      <c r="H462" s="11">
        <f t="shared" si="72"/>
        <v>8.1480004201530196</v>
      </c>
      <c r="I462" s="11">
        <f t="shared" si="73"/>
        <v>0.12799489465840033</v>
      </c>
      <c r="J462" s="11">
        <f t="shared" si="74"/>
        <v>25.937779002084664</v>
      </c>
      <c r="K462" s="12">
        <f t="shared" si="75"/>
        <v>36.433360364073494</v>
      </c>
      <c r="L462" s="11">
        <f t="shared" si="76"/>
        <v>0.44430927273260357</v>
      </c>
      <c r="M462" s="12">
        <f t="shared" si="77"/>
        <v>296.85903555405719</v>
      </c>
      <c r="N462" s="11">
        <f t="shared" si="78"/>
        <v>3.6202321409031364</v>
      </c>
      <c r="O462" s="11">
        <f t="shared" si="79"/>
        <v>804.42000000000007</v>
      </c>
      <c r="P462" s="18">
        <f t="shared" si="71"/>
        <v>4.5245082884743847E-2</v>
      </c>
    </row>
    <row r="463" spans="6:16" x14ac:dyDescent="0.2">
      <c r="F463" s="10">
        <v>4.62</v>
      </c>
      <c r="G463" s="11">
        <f t="shared" si="80"/>
        <v>29.057527358100334</v>
      </c>
      <c r="H463" s="11">
        <f t="shared" si="72"/>
        <v>8.1492747782329893</v>
      </c>
      <c r="I463" s="11">
        <f t="shared" si="73"/>
        <v>0.12687835178565812</v>
      </c>
      <c r="J463" s="11">
        <f t="shared" si="74"/>
        <v>25.945893042680975</v>
      </c>
      <c r="K463" s="12">
        <f t="shared" si="75"/>
        <v>36.349917889104944</v>
      </c>
      <c r="L463" s="11">
        <f t="shared" si="76"/>
        <v>0.44329168157445054</v>
      </c>
      <c r="M463" s="12">
        <f t="shared" si="77"/>
        <v>296.22546904452304</v>
      </c>
      <c r="N463" s="11">
        <f t="shared" si="78"/>
        <v>3.6125057200551591</v>
      </c>
      <c r="O463" s="11">
        <f t="shared" si="79"/>
        <v>804.42000000000007</v>
      </c>
      <c r="P463" s="18">
        <f t="shared" si="71"/>
        <v>4.514167053062873E-2</v>
      </c>
    </row>
    <row r="464" spans="6:16" x14ac:dyDescent="0.2">
      <c r="F464" s="10">
        <v>4.63</v>
      </c>
      <c r="G464" s="11">
        <f t="shared" si="80"/>
        <v>29.139032738296887</v>
      </c>
      <c r="H464" s="11">
        <f t="shared" si="72"/>
        <v>8.1505380196552562</v>
      </c>
      <c r="I464" s="11">
        <f t="shared" si="73"/>
        <v>0.12577154889504566</v>
      </c>
      <c r="J464" s="11">
        <f t="shared" si="74"/>
        <v>25.953937554141035</v>
      </c>
      <c r="K464" s="12">
        <f t="shared" si="75"/>
        <v>36.267204563534776</v>
      </c>
      <c r="L464" s="11">
        <f t="shared" si="76"/>
        <v>0.44228298248213144</v>
      </c>
      <c r="M464" s="12">
        <f t="shared" si="77"/>
        <v>295.59722966170477</v>
      </c>
      <c r="N464" s="11">
        <f t="shared" si="78"/>
        <v>3.6048442641671321</v>
      </c>
      <c r="O464" s="11">
        <f t="shared" si="79"/>
        <v>804.42000000000007</v>
      </c>
      <c r="P464" s="18">
        <f t="shared" si="71"/>
        <v>4.5039160397397769E-2</v>
      </c>
    </row>
    <row r="465" spans="6:16" x14ac:dyDescent="0.2">
      <c r="F465" s="10">
        <v>4.6399999999999997</v>
      </c>
      <c r="G465" s="11">
        <f t="shared" si="80"/>
        <v>29.22055064071083</v>
      </c>
      <c r="H465" s="11">
        <f t="shared" si="72"/>
        <v>8.1517902413941972</v>
      </c>
      <c r="I465" s="11">
        <f t="shared" si="73"/>
        <v>0.12467440102139582</v>
      </c>
      <c r="J465" s="11">
        <f t="shared" si="74"/>
        <v>25.961913121236329</v>
      </c>
      <c r="K465" s="12">
        <f t="shared" si="75"/>
        <v>36.185214004990783</v>
      </c>
      <c r="L465" s="11">
        <f t="shared" si="76"/>
        <v>0.44128309762183882</v>
      </c>
      <c r="M465" s="12">
        <f t="shared" si="77"/>
        <v>294.97427440864448</v>
      </c>
      <c r="N465" s="11">
        <f t="shared" si="78"/>
        <v>3.5972472488859086</v>
      </c>
      <c r="O465" s="11">
        <f t="shared" si="79"/>
        <v>804.42000000000007</v>
      </c>
      <c r="P465" s="18">
        <f t="shared" si="71"/>
        <v>4.4937544615823992E-2</v>
      </c>
    </row>
    <row r="466" spans="6:16" x14ac:dyDescent="0.2">
      <c r="F466" s="10">
        <v>4.6500000000000004</v>
      </c>
      <c r="G466" s="11">
        <f t="shared" si="80"/>
        <v>29.302080956106611</v>
      </c>
      <c r="H466" s="11">
        <f t="shared" si="72"/>
        <v>8.1530315395782456</v>
      </c>
      <c r="I466" s="11">
        <f t="shared" si="73"/>
        <v>0.12358682394072106</v>
      </c>
      <c r="J466" s="11">
        <f t="shared" si="74"/>
        <v>25.969820324015043</v>
      </c>
      <c r="K466" s="12">
        <f t="shared" si="75"/>
        <v>36.103939887154169</v>
      </c>
      <c r="L466" s="11">
        <f t="shared" si="76"/>
        <v>0.44029194984334352</v>
      </c>
      <c r="M466" s="12">
        <f t="shared" si="77"/>
        <v>294.35656060300499</v>
      </c>
      <c r="N466" s="11">
        <f t="shared" si="78"/>
        <v>3.5897141536951827</v>
      </c>
      <c r="O466" s="11">
        <f t="shared" si="79"/>
        <v>804.42000000000007</v>
      </c>
      <c r="P466" s="18">
        <f t="shared" si="71"/>
        <v>4.4836815385222314E-2</v>
      </c>
    </row>
    <row r="467" spans="6:16" x14ac:dyDescent="0.2">
      <c r="F467" s="10">
        <v>4.66</v>
      </c>
      <c r="G467" s="11">
        <f t="shared" si="80"/>
        <v>29.383623576201582</v>
      </c>
      <c r="H467" s="11">
        <f t="shared" si="72"/>
        <v>8.1542620094972769</v>
      </c>
      <c r="I467" s="11">
        <f t="shared" si="73"/>
        <v>0.12250873416374881</v>
      </c>
      <c r="J467" s="11">
        <f t="shared" si="74"/>
        <v>25.977659737836756</v>
      </c>
      <c r="K467" s="12">
        <f t="shared" si="75"/>
        <v>36.023375939264156</v>
      </c>
      <c r="L467" s="11">
        <f t="shared" si="76"/>
        <v>0.4393094626739531</v>
      </c>
      <c r="M467" s="12">
        <f t="shared" si="77"/>
        <v>293.74404587537998</v>
      </c>
      <c r="N467" s="11">
        <f t="shared" si="78"/>
        <v>3.5822444618948777</v>
      </c>
      <c r="O467" s="11">
        <f t="shared" si="79"/>
        <v>804.42000000000007</v>
      </c>
      <c r="P467" s="18">
        <f t="shared" si="71"/>
        <v>4.4736964972855786E-2</v>
      </c>
    </row>
    <row r="468" spans="6:16" x14ac:dyDescent="0.2">
      <c r="F468" s="10">
        <v>4.67</v>
      </c>
      <c r="G468" s="11">
        <f t="shared" si="80"/>
        <v>29.465178393657681</v>
      </c>
      <c r="H468" s="11">
        <f t="shared" si="72"/>
        <v>8.1554817456099151</v>
      </c>
      <c r="I468" s="11">
        <f t="shared" si="73"/>
        <v>0.12144004892951155</v>
      </c>
      <c r="J468" s="11">
        <f t="shared" si="74"/>
        <v>25.985431933406829</v>
      </c>
      <c r="K468" s="12">
        <f t="shared" si="75"/>
        <v>35.943515945626778</v>
      </c>
      <c r="L468" s="11">
        <f t="shared" si="76"/>
        <v>0.43833556031252169</v>
      </c>
      <c r="M468" s="12">
        <f t="shared" si="77"/>
        <v>293.13668816759809</v>
      </c>
      <c r="N468" s="11">
        <f t="shared" si="78"/>
        <v>3.5748376605804646</v>
      </c>
      <c r="O468" s="11">
        <f t="shared" si="79"/>
        <v>804.42000000000007</v>
      </c>
      <c r="P468" s="18">
        <f t="shared" si="71"/>
        <v>4.4637985713346602E-2</v>
      </c>
    </row>
    <row r="469" spans="6:16" x14ac:dyDescent="0.2">
      <c r="F469" s="10">
        <v>4.68</v>
      </c>
      <c r="G469" s="11">
        <f t="shared" si="80"/>
        <v>29.546745302073187</v>
      </c>
      <c r="H469" s="11">
        <f t="shared" si="72"/>
        <v>8.1566908415507999</v>
      </c>
      <c r="I469" s="11">
        <f t="shared" si="73"/>
        <v>0.12038068619899335</v>
      </c>
      <c r="J469" s="11">
        <f t="shared" si="74"/>
        <v>25.993137476810791</v>
      </c>
      <c r="K469" s="12">
        <f t="shared" si="75"/>
        <v>35.864353745128241</v>
      </c>
      <c r="L469" s="11">
        <f t="shared" si="76"/>
        <v>0.43737016762351516</v>
      </c>
      <c r="M469" s="12">
        <f t="shared" si="77"/>
        <v>292.53444573102564</v>
      </c>
      <c r="N469" s="11">
        <f t="shared" si="78"/>
        <v>3.5674932406222641</v>
      </c>
      <c r="O469" s="11">
        <f t="shared" si="79"/>
        <v>804.42000000000007</v>
      </c>
      <c r="P469" s="18">
        <f t="shared" si="71"/>
        <v>4.4539870008092258E-2</v>
      </c>
    </row>
    <row r="470" spans="6:16" x14ac:dyDescent="0.2">
      <c r="F470" s="10">
        <v>4.6900000000000004</v>
      </c>
      <c r="G470" s="11">
        <f t="shared" si="80"/>
        <v>29.628324195974564</v>
      </c>
      <c r="H470" s="11">
        <f t="shared" si="72"/>
        <v>8.1578893901377523</v>
      </c>
      <c r="I470" s="11">
        <f t="shared" si="73"/>
        <v>0.11933056464883278</v>
      </c>
      <c r="J470" s="11">
        <f t="shared" si="74"/>
        <v>26.000776929548223</v>
      </c>
      <c r="K470" s="12">
        <f t="shared" si="75"/>
        <v>35.785883230752511</v>
      </c>
      <c r="L470" s="11">
        <f t="shared" si="76"/>
        <v>0.43641321013112816</v>
      </c>
      <c r="M470" s="12">
        <f t="shared" si="77"/>
        <v>291.93727712486441</v>
      </c>
      <c r="N470" s="11">
        <f t="shared" si="78"/>
        <v>3.5602106966446878</v>
      </c>
      <c r="O470" s="11">
        <f t="shared" si="79"/>
        <v>804.42000000000007</v>
      </c>
      <c r="P470" s="18">
        <f t="shared" si="71"/>
        <v>4.4442610324686667E-2</v>
      </c>
    </row>
    <row r="471" spans="6:16" x14ac:dyDescent="0.2">
      <c r="F471" s="10">
        <v>4.7</v>
      </c>
      <c r="G471" s="11">
        <f t="shared" si="80"/>
        <v>29.709914970808352</v>
      </c>
      <c r="H471" s="11">
        <f t="shared" si="72"/>
        <v>8.159077483378919</v>
      </c>
      <c r="I471" s="11">
        <f t="shared" si="73"/>
        <v>0.11828960366507998</v>
      </c>
      <c r="J471" s="11">
        <f t="shared" si="74"/>
        <v>26.008350848566817</v>
      </c>
      <c r="K471" s="12">
        <f t="shared" si="75"/>
        <v>35.708098349103373</v>
      </c>
      <c r="L471" s="11">
        <f t="shared" si="76"/>
        <v>0.43546461401345576</v>
      </c>
      <c r="M471" s="12">
        <f t="shared" si="77"/>
        <v>291.34514121444931</v>
      </c>
      <c r="N471" s="11">
        <f t="shared" si="78"/>
        <v>3.552989527005479</v>
      </c>
      <c r="O471" s="11">
        <f t="shared" si="79"/>
        <v>804.42000000000007</v>
      </c>
      <c r="P471" s="18">
        <f t="shared" si="71"/>
        <v>4.4346199196346282E-2</v>
      </c>
    </row>
    <row r="472" spans="6:16" x14ac:dyDescent="0.2">
      <c r="F472" s="10">
        <v>4.71</v>
      </c>
      <c r="G472" s="11">
        <f t="shared" si="80"/>
        <v>29.791517522933152</v>
      </c>
      <c r="H472" s="11">
        <f t="shared" si="72"/>
        <v>8.1602552124798287</v>
      </c>
      <c r="I472" s="11">
        <f t="shared" si="73"/>
        <v>0.11725772333700724</v>
      </c>
      <c r="J472" s="11">
        <f t="shared" si="74"/>
        <v>26.015859786295991</v>
      </c>
      <c r="K472" s="12">
        <f t="shared" si="75"/>
        <v>35.630993099930585</v>
      </c>
      <c r="L472" s="11">
        <f t="shared" si="76"/>
        <v>0.43452430609671444</v>
      </c>
      <c r="M472" s="12">
        <f t="shared" si="77"/>
        <v>290.75799716954134</v>
      </c>
      <c r="N472" s="11">
        <f t="shared" si="78"/>
        <v>3.5458292337748945</v>
      </c>
      <c r="O472" s="11">
        <f t="shared" si="79"/>
        <v>804.42000000000007</v>
      </c>
      <c r="P472" s="18">
        <f t="shared" si="71"/>
        <v>4.4250629221340938E-2</v>
      </c>
    </row>
    <row r="473" spans="6:16" x14ac:dyDescent="0.2">
      <c r="F473" s="10">
        <v>4.72</v>
      </c>
      <c r="G473" s="11">
        <f t="shared" si="80"/>
        <v>29.873131749611655</v>
      </c>
      <c r="H473" s="11">
        <f t="shared" si="72"/>
        <v>8.1614226678503883</v>
      </c>
      <c r="I473" s="11">
        <f t="shared" si="73"/>
        <v>0.11623484445097568</v>
      </c>
      <c r="J473" s="11">
        <f t="shared" si="74"/>
        <v>26.023304290680368</v>
      </c>
      <c r="K473" s="12">
        <f t="shared" si="75"/>
        <v>35.554561535660376</v>
      </c>
      <c r="L473" s="11">
        <f t="shared" si="76"/>
        <v>0.43359221384951679</v>
      </c>
      <c r="M473" s="12">
        <f t="shared" si="77"/>
        <v>290.17580446262008</v>
      </c>
      <c r="N473" s="11">
        <f t="shared" si="78"/>
        <v>3.5387293227148793</v>
      </c>
      <c r="O473" s="11">
        <f t="shared" si="79"/>
        <v>804.42000000000007</v>
      </c>
      <c r="P473" s="18">
        <f t="shared" si="71"/>
        <v>4.4155893062429667E-2</v>
      </c>
    </row>
    <row r="474" spans="6:16" x14ac:dyDescent="0.2">
      <c r="F474" s="10">
        <v>4.7300000000000004</v>
      </c>
      <c r="G474" s="11">
        <f t="shared" si="80"/>
        <v>29.954757549002775</v>
      </c>
      <c r="H474" s="11">
        <f t="shared" si="72"/>
        <v>8.1625799391118363</v>
      </c>
      <c r="I474" s="11">
        <f t="shared" si="73"/>
        <v>0.11522088848435358</v>
      </c>
      <c r="J474" s="11">
        <f t="shared" si="74"/>
        <v>26.030684905213185</v>
      </c>
      <c r="K474" s="12">
        <f t="shared" si="75"/>
        <v>35.478797760930178</v>
      </c>
      <c r="L474" s="11">
        <f t="shared" si="76"/>
        <v>0.43266826537719727</v>
      </c>
      <c r="M474" s="12">
        <f t="shared" si="77"/>
        <v>289.59852286717461</v>
      </c>
      <c r="N474" s="11">
        <f t="shared" si="78"/>
        <v>3.5316893032582266</v>
      </c>
      <c r="O474" s="11">
        <f t="shared" si="79"/>
        <v>804.42000000000007</v>
      </c>
      <c r="P474" s="18">
        <f t="shared" si="71"/>
        <v>4.4061983446301412E-2</v>
      </c>
    </row>
    <row r="475" spans="6:16" x14ac:dyDescent="0.2">
      <c r="F475" s="10">
        <v>4.74</v>
      </c>
      <c r="G475" s="11">
        <f t="shared" si="80"/>
        <v>30.036394820153809</v>
      </c>
      <c r="H475" s="11">
        <f t="shared" si="72"/>
        <v>8.1637271151036064</v>
      </c>
      <c r="I475" s="11">
        <f t="shared" si="73"/>
        <v>0.1142157775994893</v>
      </c>
      <c r="J475" s="11">
        <f t="shared" si="74"/>
        <v>26.038002168969314</v>
      </c>
      <c r="K475" s="12">
        <f t="shared" si="75"/>
        <v>35.403695932127434</v>
      </c>
      <c r="L475" s="11">
        <f t="shared" si="76"/>
        <v>0.43175238941618821</v>
      </c>
      <c r="M475" s="12">
        <f t="shared" si="77"/>
        <v>289.02611245599201</v>
      </c>
      <c r="N475" s="11">
        <f t="shared" si="78"/>
        <v>3.5247086884877068</v>
      </c>
      <c r="O475" s="11">
        <f t="shared" si="79"/>
        <v>804.42000000000007</v>
      </c>
      <c r="P475" s="18">
        <f t="shared" si="71"/>
        <v>4.3968893163020328E-2</v>
      </c>
    </row>
    <row r="476" spans="6:16" x14ac:dyDescent="0.2">
      <c r="F476" s="10">
        <v>4.75</v>
      </c>
      <c r="G476" s="11">
        <f t="shared" si="80"/>
        <v>30.118043462992713</v>
      </c>
      <c r="H476" s="11">
        <f t="shared" si="72"/>
        <v>8.1648642838901626</v>
      </c>
      <c r="I476" s="11">
        <f t="shared" si="73"/>
        <v>0.11321943463773469</v>
      </c>
      <c r="J476" s="11">
        <f t="shared" si="74"/>
        <v>26.045256616638266</v>
      </c>
      <c r="K476" s="12">
        <f t="shared" si="75"/>
        <v>35.329250256932511</v>
      </c>
      <c r="L476" s="11">
        <f t="shared" si="76"/>
        <v>0.43084451532844525</v>
      </c>
      <c r="M476" s="12">
        <f t="shared" si="77"/>
        <v>288.45853359944562</v>
      </c>
      <c r="N476" s="11">
        <f t="shared" si="78"/>
        <v>3.5177869951151903</v>
      </c>
      <c r="O476" s="11">
        <f t="shared" si="79"/>
        <v>804.42000000000007</v>
      </c>
      <c r="P476" s="18">
        <f t="shared" si="71"/>
        <v>4.387661506547591E-2</v>
      </c>
    </row>
    <row r="477" spans="6:16" x14ac:dyDescent="0.2">
      <c r="F477" s="10">
        <v>4.76</v>
      </c>
      <c r="G477" s="11">
        <f t="shared" si="80"/>
        <v>30.19970337832039</v>
      </c>
      <c r="H477" s="11">
        <f t="shared" si="72"/>
        <v>8.1659915327677464</v>
      </c>
      <c r="I477" s="11">
        <f t="shared" si="73"/>
        <v>0.11223178311352314</v>
      </c>
      <c r="J477" s="11">
        <f t="shared" si="74"/>
        <v>26.052448778556897</v>
      </c>
      <c r="K477" s="12">
        <f t="shared" si="75"/>
        <v>35.255454993865797</v>
      </c>
      <c r="L477" s="11">
        <f t="shared" si="76"/>
        <v>0.42994457309592438</v>
      </c>
      <c r="M477" s="12">
        <f t="shared" si="77"/>
        <v>287.89574696378247</v>
      </c>
      <c r="N477" s="11">
        <f t="shared" si="78"/>
        <v>3.5109237434607619</v>
      </c>
      <c r="O477" s="11">
        <f t="shared" si="79"/>
        <v>804.42000000000007</v>
      </c>
      <c r="P477" s="18">
        <f t="shared" si="71"/>
        <v>4.3785142068837858E-2</v>
      </c>
    </row>
    <row r="478" spans="6:16" x14ac:dyDescent="0.2">
      <c r="F478" s="10">
        <v>4.7699999999999996</v>
      </c>
      <c r="G478" s="11">
        <f t="shared" si="80"/>
        <v>30.281374467803101</v>
      </c>
      <c r="H478" s="11">
        <f t="shared" si="72"/>
        <v>8.167108948271089</v>
      </c>
      <c r="I478" s="11">
        <f t="shared" si="73"/>
        <v>0.11125274720849757</v>
      </c>
      <c r="J478" s="11">
        <f t="shared" si="74"/>
        <v>26.059579180742002</v>
      </c>
      <c r="K478" s="12">
        <f t="shared" si="75"/>
        <v>35.182304451838803</v>
      </c>
      <c r="L478" s="11">
        <f t="shared" si="76"/>
        <v>0.42905249331510736</v>
      </c>
      <c r="M478" s="12">
        <f t="shared" si="77"/>
        <v>287.33771350941043</v>
      </c>
      <c r="N478" s="11">
        <f t="shared" si="78"/>
        <v>3.5041184574318351</v>
      </c>
      <c r="O478" s="11">
        <f t="shared" si="79"/>
        <v>804.42000000000007</v>
      </c>
      <c r="P478" s="18">
        <f t="shared" si="71"/>
        <v>4.3694467150015598E-2</v>
      </c>
    </row>
    <row r="479" spans="6:16" x14ac:dyDescent="0.2">
      <c r="F479" s="10">
        <v>4.78</v>
      </c>
      <c r="G479" s="11">
        <f t="shared" si="80"/>
        <v>30.363056633964902</v>
      </c>
      <c r="H479" s="11">
        <f t="shared" si="72"/>
        <v>8.1682166161800502</v>
      </c>
      <c r="I479" s="11">
        <f t="shared" si="73"/>
        <v>0.11028225176568969</v>
      </c>
      <c r="J479" s="11">
        <f t="shared" si="74"/>
        <v>26.066648344922672</v>
      </c>
      <c r="K479" s="12">
        <f t="shared" si="75"/>
        <v>35.109792989709227</v>
      </c>
      <c r="L479" s="11">
        <f t="shared" si="76"/>
        <v>0.42816820719157594</v>
      </c>
      <c r="M479" s="12">
        <f t="shared" si="77"/>
        <v>286.78439448918476</v>
      </c>
      <c r="N479" s="11">
        <f t="shared" si="78"/>
        <v>3.4973706645022533</v>
      </c>
      <c r="O479" s="11">
        <f t="shared" si="79"/>
        <v>804.42000000000007</v>
      </c>
      <c r="P479" s="18">
        <f t="shared" si="71"/>
        <v>4.3604583347122354E-2</v>
      </c>
    </row>
    <row r="480" spans="6:16" x14ac:dyDescent="0.2">
      <c r="F480" s="10">
        <v>4.79</v>
      </c>
      <c r="G480" s="11">
        <f t="shared" si="80"/>
        <v>30.444749780180164</v>
      </c>
      <c r="H480" s="11">
        <f t="shared" si="72"/>
        <v>8.1693146215262011</v>
      </c>
      <c r="I480" s="11">
        <f t="shared" si="73"/>
        <v>0.10932022228375159</v>
      </c>
      <c r="J480" s="11">
        <f t="shared" si="74"/>
        <v>26.07365678857245</v>
      </c>
      <c r="K480" s="12">
        <f t="shared" si="75"/>
        <v>35.037915015840078</v>
      </c>
      <c r="L480" s="11">
        <f t="shared" si="76"/>
        <v>0.42729164653463508</v>
      </c>
      <c r="M480" s="12">
        <f t="shared" si="77"/>
        <v>286.23575144669479</v>
      </c>
      <c r="N480" s="11">
        <f t="shared" si="78"/>
        <v>3.4906798956913998</v>
      </c>
      <c r="O480" s="11">
        <f t="shared" si="79"/>
        <v>804.42000000000007</v>
      </c>
      <c r="P480" s="18">
        <f t="shared" si="71"/>
        <v>4.3515483758943901E-2</v>
      </c>
    </row>
    <row r="481" spans="6:16" x14ac:dyDescent="0.2">
      <c r="F481" s="10">
        <v>4.8</v>
      </c>
      <c r="G481" s="11">
        <f t="shared" si="80"/>
        <v>30.526453810666158</v>
      </c>
      <c r="H481" s="11">
        <f t="shared" si="72"/>
        <v>8.1704030485993524</v>
      </c>
      <c r="I481" s="11">
        <f t="shared" si="73"/>
        <v>0.10836658491123555</v>
      </c>
      <c r="J481" s="11">
        <f t="shared" si="74"/>
        <v>26.080605024941299</v>
      </c>
      <c r="K481" s="12">
        <f t="shared" si="75"/>
        <v>34.966664987662611</v>
      </c>
      <c r="L481" s="11">
        <f t="shared" si="76"/>
        <v>0.42642274375198308</v>
      </c>
      <c r="M481" s="12">
        <f t="shared" si="77"/>
        <v>285.69174621455085</v>
      </c>
      <c r="N481" s="11">
        <f t="shared" si="78"/>
        <v>3.4840456855433031</v>
      </c>
      <c r="O481" s="11">
        <f t="shared" si="79"/>
        <v>804.42000000000007</v>
      </c>
      <c r="P481" s="18">
        <f t="shared" si="71"/>
        <v>4.3427161544411737E-2</v>
      </c>
    </row>
    <row r="482" spans="6:16" x14ac:dyDescent="0.2">
      <c r="F482" s="10">
        <v>4.8099999999999996</v>
      </c>
      <c r="G482" s="11">
        <f t="shared" si="80"/>
        <v>30.608168630475699</v>
      </c>
      <c r="H482" s="11">
        <f t="shared" si="72"/>
        <v>8.1714819809540273</v>
      </c>
      <c r="I482" s="11">
        <f t="shared" si="73"/>
        <v>0.10742126644092488</v>
      </c>
      <c r="J482" s="11">
        <f t="shared" si="74"/>
        <v>26.087493563087463</v>
      </c>
      <c r="K482" s="12">
        <f t="shared" si="75"/>
        <v>34.896037411243306</v>
      </c>
      <c r="L482" s="11">
        <f t="shared" si="76"/>
        <v>0.42556143184443057</v>
      </c>
      <c r="M482" s="12">
        <f t="shared" si="77"/>
        <v>285.15234091267229</v>
      </c>
      <c r="N482" s="11">
        <f t="shared" si="78"/>
        <v>3.47746757210576</v>
      </c>
      <c r="O482" s="11">
        <f t="shared" si="79"/>
        <v>804.42000000000007</v>
      </c>
      <c r="P482" s="18">
        <f t="shared" si="71"/>
        <v>4.3339609922080947E-2</v>
      </c>
    </row>
    <row r="483" spans="6:16" x14ac:dyDescent="0.2">
      <c r="F483" s="10">
        <v>4.82</v>
      </c>
      <c r="G483" s="11">
        <f t="shared" si="80"/>
        <v>30.689894145489859</v>
      </c>
      <c r="H483" s="11">
        <f t="shared" si="72"/>
        <v>8.1725515014158781</v>
      </c>
      <c r="I483" s="11">
        <f t="shared" si="73"/>
        <v>0.10648419430421449</v>
      </c>
      <c r="J483" s="11">
        <f t="shared" si="74"/>
        <v>26.094322907909042</v>
      </c>
      <c r="K483" s="12">
        <f t="shared" si="75"/>
        <v>34.826026840854631</v>
      </c>
      <c r="L483" s="11">
        <f t="shared" si="76"/>
        <v>0.42470764440066622</v>
      </c>
      <c r="M483" s="12">
        <f t="shared" si="77"/>
        <v>284.61749794657618</v>
      </c>
      <c r="N483" s="11">
        <f t="shared" si="78"/>
        <v>3.4709450969094657</v>
      </c>
      <c r="O483" s="11">
        <f t="shared" si="79"/>
        <v>804.42000000000007</v>
      </c>
      <c r="P483" s="18">
        <f t="shared" si="71"/>
        <v>4.3252822169612383E-2</v>
      </c>
    </row>
    <row r="484" spans="6:16" x14ac:dyDescent="0.2">
      <c r="F484" s="10">
        <v>4.83</v>
      </c>
      <c r="G484" s="11">
        <f t="shared" si="80"/>
        <v>30.771630262410739</v>
      </c>
      <c r="H484" s="11">
        <f t="shared" si="72"/>
        <v>8.173611692088036</v>
      </c>
      <c r="I484" s="11">
        <f t="shared" si="73"/>
        <v>0.10555529656554</v>
      </c>
      <c r="J484" s="11">
        <f t="shared" si="74"/>
        <v>26.101093560175389</v>
      </c>
      <c r="K484" s="12">
        <f t="shared" si="75"/>
        <v>34.756627878549665</v>
      </c>
      <c r="L484" s="11">
        <f t="shared" si="76"/>
        <v>0.42386131559206908</v>
      </c>
      <c r="M484" s="12">
        <f t="shared" si="77"/>
        <v>284.08718000566654</v>
      </c>
      <c r="N484" s="11">
        <f t="shared" si="78"/>
        <v>3.464477804947153</v>
      </c>
      <c r="O484" s="11">
        <f t="shared" si="79"/>
        <v>804.42000000000007</v>
      </c>
      <c r="P484" s="18">
        <f t="shared" si="71"/>
        <v>4.3166791623259385E-2</v>
      </c>
    </row>
    <row r="485" spans="6:16" x14ac:dyDescent="0.2">
      <c r="F485" s="10">
        <v>4.84</v>
      </c>
      <c r="G485" s="11">
        <f t="shared" si="80"/>
        <v>30.853376888754312</v>
      </c>
      <c r="H485" s="11">
        <f t="shared" si="72"/>
        <v>8.1746626343574214</v>
      </c>
      <c r="I485" s="11">
        <f t="shared" si="73"/>
        <v>0.10463450191685518</v>
      </c>
      <c r="J485" s="11">
        <f t="shared" si="74"/>
        <v>26.107806016558357</v>
      </c>
      <c r="K485" s="12">
        <f t="shared" si="75"/>
        <v>34.687835173740481</v>
      </c>
      <c r="L485" s="11">
        <f t="shared" si="76"/>
        <v>0.42302238016756682</v>
      </c>
      <c r="M485" s="12">
        <f t="shared" si="77"/>
        <v>283.56135006152539</v>
      </c>
      <c r="N485" s="11">
        <f t="shared" si="78"/>
        <v>3.4580652446527482</v>
      </c>
      <c r="O485" s="11">
        <f t="shared" si="79"/>
        <v>804.42000000000007</v>
      </c>
      <c r="P485" s="18">
        <f t="shared" si="71"/>
        <v>4.3081511677358859E-2</v>
      </c>
    </row>
    <row r="486" spans="6:16" x14ac:dyDescent="0.2">
      <c r="F486" s="10">
        <v>4.8499999999999996</v>
      </c>
      <c r="G486" s="11">
        <f t="shared" si="80"/>
        <v>30.935133932843321</v>
      </c>
      <c r="H486" s="11">
        <f t="shared" si="72"/>
        <v>8.1757044089009856</v>
      </c>
      <c r="I486" s="11">
        <f t="shared" si="73"/>
        <v>0.10372173967215788</v>
      </c>
      <c r="J486" s="11">
        <f t="shared" si="74"/>
        <v>26.114460769663324</v>
      </c>
      <c r="K486" s="12">
        <f t="shared" si="75"/>
        <v>34.619643422780271</v>
      </c>
      <c r="L486" s="11">
        <f t="shared" si="76"/>
        <v>0.42219077344853989</v>
      </c>
      <c r="M486" s="12">
        <f t="shared" si="77"/>
        <v>283.03997136620467</v>
      </c>
      <c r="N486" s="11">
        <f t="shared" si="78"/>
        <v>3.4517069678805448</v>
      </c>
      <c r="O486" s="11">
        <f t="shared" si="79"/>
        <v>804.42000000000007</v>
      </c>
      <c r="P486" s="18">
        <f t="shared" si="71"/>
        <v>4.2996975783826635E-2</v>
      </c>
    </row>
    <row r="487" spans="6:16" x14ac:dyDescent="0.2">
      <c r="F487" s="10">
        <v>4.8600000000000003</v>
      </c>
      <c r="G487" s="11">
        <f t="shared" si="80"/>
        <v>31.016901303800239</v>
      </c>
      <c r="H487" s="11">
        <f t="shared" si="72"/>
        <v>8.1767370956919123</v>
      </c>
      <c r="I487" s="11">
        <f t="shared" si="73"/>
        <v>0.1028169397620641</v>
      </c>
      <c r="J487" s="11">
        <f t="shared" si="74"/>
        <v>26.121058308060086</v>
      </c>
      <c r="K487" s="12">
        <f t="shared" si="75"/>
        <v>34.552047368549339</v>
      </c>
      <c r="L487" s="11">
        <f t="shared" si="76"/>
        <v>0.42136643132377244</v>
      </c>
      <c r="M487" s="12">
        <f t="shared" si="77"/>
        <v>282.5230074505215</v>
      </c>
      <c r="N487" s="11">
        <f t="shared" si="78"/>
        <v>3.4454025298844089</v>
      </c>
      <c r="O487" s="11">
        <f t="shared" si="79"/>
        <v>804.42000000000007</v>
      </c>
      <c r="P487" s="18">
        <f t="shared" si="71"/>
        <v>4.2913177451657382E-2</v>
      </c>
    </row>
    <row r="488" spans="6:16" x14ac:dyDescent="0.2">
      <c r="F488" s="10">
        <v>4.87</v>
      </c>
      <c r="G488" s="11">
        <f t="shared" si="80"/>
        <v>31.098678911540297</v>
      </c>
      <c r="H488" s="11">
        <f t="shared" si="72"/>
        <v>8.1777607740057476</v>
      </c>
      <c r="I488" s="11">
        <f t="shared" si="73"/>
        <v>0.10192003272842914</v>
      </c>
      <c r="J488" s="11">
        <f t="shared" si="74"/>
        <v>26.127599116313437</v>
      </c>
      <c r="K488" s="12">
        <f t="shared" si="75"/>
        <v>34.485041800044627</v>
      </c>
      <c r="L488" s="11">
        <f t="shared" si="76"/>
        <v>0.42054929024444665</v>
      </c>
      <c r="M488" s="12">
        <f t="shared" si="77"/>
        <v>282.01042212235353</v>
      </c>
      <c r="N488" s="11">
        <f t="shared" si="78"/>
        <v>3.4391514892969939</v>
      </c>
      <c r="O488" s="11">
        <f t="shared" si="79"/>
        <v>804.42000000000007</v>
      </c>
      <c r="P488" s="18">
        <f t="shared" si="71"/>
        <v>4.2830110246428625E-2</v>
      </c>
    </row>
    <row r="489" spans="6:16" x14ac:dyDescent="0.2">
      <c r="F489" s="10">
        <v>4.88</v>
      </c>
      <c r="G489" s="11">
        <f t="shared" si="80"/>
        <v>31.180466666764563</v>
      </c>
      <c r="H489" s="11">
        <f t="shared" si="72"/>
        <v>8.1787755224264931</v>
      </c>
      <c r="I489" s="11">
        <f t="shared" si="73"/>
        <v>0.10103094971901465</v>
      </c>
      <c r="J489" s="11">
        <f t="shared" si="74"/>
        <v>26.134083675013731</v>
      </c>
      <c r="K489" s="12">
        <f t="shared" si="75"/>
        <v>34.418621551972933</v>
      </c>
      <c r="L489" s="11">
        <f t="shared" si="76"/>
        <v>0.41973928721918213</v>
      </c>
      <c r="M489" s="12">
        <f t="shared" si="77"/>
        <v>281.50217946493717</v>
      </c>
      <c r="N489" s="11">
        <f t="shared" si="78"/>
        <v>3.4329534081089901</v>
      </c>
      <c r="O489" s="11">
        <f t="shared" si="79"/>
        <v>804.42000000000007</v>
      </c>
      <c r="P489" s="18">
        <f t="shared" si="71"/>
        <v>4.2747767789809044E-2</v>
      </c>
    </row>
    <row r="490" spans="6:16" x14ac:dyDescent="0.2">
      <c r="F490" s="10">
        <v>4.8899999999999997</v>
      </c>
      <c r="G490" s="11">
        <f t="shared" si="80"/>
        <v>31.262264480953089</v>
      </c>
      <c r="H490" s="11">
        <f t="shared" si="72"/>
        <v>8.1797814188526363</v>
      </c>
      <c r="I490" s="11">
        <f t="shared" si="73"/>
        <v>0.10014962248220413</v>
      </c>
      <c r="J490" s="11">
        <f t="shared" si="74"/>
        <v>26.140512460807134</v>
      </c>
      <c r="K490" s="12">
        <f t="shared" si="75"/>
        <v>34.352781504347874</v>
      </c>
      <c r="L490" s="11">
        <f t="shared" si="76"/>
        <v>0.41893635980912042</v>
      </c>
      <c r="M490" s="12">
        <f t="shared" si="77"/>
        <v>280.99824383516926</v>
      </c>
      <c r="N490" s="11">
        <f t="shared" si="78"/>
        <v>3.4268078516484057</v>
      </c>
      <c r="O490" s="11">
        <f t="shared" si="79"/>
        <v>804.42000000000007</v>
      </c>
      <c r="P490" s="18">
        <f t="shared" si="71"/>
        <v>4.2666143759071094E-2</v>
      </c>
    </row>
    <row r="491" spans="6:16" x14ac:dyDescent="0.2">
      <c r="F491" s="10">
        <v>4.9000000000000004</v>
      </c>
      <c r="G491" s="11">
        <f t="shared" si="80"/>
        <v>31.344072266358122</v>
      </c>
      <c r="H491" s="11">
        <f t="shared" si="72"/>
        <v>8.1807785405031268</v>
      </c>
      <c r="I491" s="11">
        <f t="shared" si="73"/>
        <v>9.9275983361762937E-2</v>
      </c>
      <c r="J491" s="11">
        <f t="shared" si="74"/>
        <v>26.146885946425659</v>
      </c>
      <c r="K491" s="12">
        <f t="shared" si="75"/>
        <v>34.28751658209022</v>
      </c>
      <c r="L491" s="11">
        <f t="shared" si="76"/>
        <v>0.41814044612305146</v>
      </c>
      <c r="M491" s="12">
        <f t="shared" si="77"/>
        <v>280.49857986190881</v>
      </c>
      <c r="N491" s="11">
        <f t="shared" si="78"/>
        <v>3.4207143885598632</v>
      </c>
      <c r="O491" s="11">
        <f t="shared" si="79"/>
        <v>804.42000000000007</v>
      </c>
      <c r="P491" s="18">
        <f t="shared" si="71"/>
        <v>4.258523188660767E-2</v>
      </c>
    </row>
    <row r="492" spans="6:16" x14ac:dyDescent="0.2">
      <c r="F492" s="10">
        <v>4.91</v>
      </c>
      <c r="G492" s="11">
        <f t="shared" si="80"/>
        <v>31.425889935997354</v>
      </c>
      <c r="H492" s="11">
        <f t="shared" si="72"/>
        <v>8.181766963923307</v>
      </c>
      <c r="I492" s="11">
        <f t="shared" si="73"/>
        <v>9.8409965291644738E-2</v>
      </c>
      <c r="J492" s="11">
        <f t="shared" si="74"/>
        <v>26.15320460071716</v>
      </c>
      <c r="K492" s="12">
        <f t="shared" si="75"/>
        <v>34.222821754632029</v>
      </c>
      <c r="L492" s="11">
        <f t="shared" si="76"/>
        <v>0.41735148481258572</v>
      </c>
      <c r="M492" s="12">
        <f t="shared" si="77"/>
        <v>280.00315244428418</v>
      </c>
      <c r="N492" s="11">
        <f t="shared" si="78"/>
        <v>3.4146725907839537</v>
      </c>
      <c r="O492" s="11">
        <f t="shared" si="79"/>
        <v>804.42000000000007</v>
      </c>
      <c r="P492" s="18">
        <f t="shared" si="71"/>
        <v>4.2505025959453074E-2</v>
      </c>
    </row>
    <row r="493" spans="6:16" x14ac:dyDescent="0.2">
      <c r="F493" s="10">
        <v>4.92</v>
      </c>
      <c r="G493" s="11">
        <f t="shared" si="80"/>
        <v>31.507717403647263</v>
      </c>
      <c r="H493" s="11">
        <f t="shared" si="72"/>
        <v>8.1827467649907923</v>
      </c>
      <c r="I493" s="11">
        <f t="shared" si="73"/>
        <v>9.7551501790843043E-2</v>
      </c>
      <c r="J493" s="11">
        <f t="shared" si="74"/>
        <v>26.159468888675022</v>
      </c>
      <c r="K493" s="12">
        <f t="shared" si="75"/>
        <v>34.158692035524155</v>
      </c>
      <c r="L493" s="11">
        <f t="shared" si="76"/>
        <v>0.41656941506736772</v>
      </c>
      <c r="M493" s="12">
        <f t="shared" si="77"/>
        <v>279.51192675000203</v>
      </c>
      <c r="N493" s="11">
        <f t="shared" si="78"/>
        <v>3.4086820335366097</v>
      </c>
      <c r="O493" s="11">
        <f t="shared" si="79"/>
        <v>804.42000000000007</v>
      </c>
      <c r="P493" s="18">
        <f t="shared" si="71"/>
        <v>4.2425519818808016E-2</v>
      </c>
    </row>
    <row r="494" spans="6:16" x14ac:dyDescent="0.2">
      <c r="F494" s="10">
        <v>4.93</v>
      </c>
      <c r="G494" s="11">
        <f t="shared" si="80"/>
        <v>31.589554583836474</v>
      </c>
      <c r="H494" s="11">
        <f t="shared" si="72"/>
        <v>8.1837180189212884</v>
      </c>
      <c r="I494" s="11">
        <f t="shared" si="73"/>
        <v>9.6700526958287833E-2</v>
      </c>
      <c r="J494" s="11">
        <f t="shared" si="74"/>
        <v>26.165679271467685</v>
      </c>
      <c r="K494" s="12">
        <f t="shared" si="75"/>
        <v>34.095122482047287</v>
      </c>
      <c r="L494" s="11">
        <f t="shared" si="76"/>
        <v>0.4157941766103328</v>
      </c>
      <c r="M494" s="12">
        <f t="shared" si="77"/>
        <v>279.02486821365869</v>
      </c>
      <c r="N494" s="11">
        <f t="shared" si="78"/>
        <v>3.4027422952885211</v>
      </c>
      <c r="O494" s="11">
        <f t="shared" si="79"/>
        <v>804.42000000000007</v>
      </c>
      <c r="P494" s="18">
        <f t="shared" si="71"/>
        <v>4.2346707359568719E-2</v>
      </c>
    </row>
    <row r="495" spans="6:16" x14ac:dyDescent="0.2">
      <c r="F495" s="10">
        <v>4.9400000000000004</v>
      </c>
      <c r="G495" s="11">
        <f t="shared" si="80"/>
        <v>31.671401391839218</v>
      </c>
      <c r="H495" s="11">
        <f t="shared" si="72"/>
        <v>8.1846808002743696</v>
      </c>
      <c r="I495" s="11">
        <f t="shared" si="73"/>
        <v>9.5856975467786112E-2</v>
      </c>
      <c r="J495" s="11">
        <f t="shared" si="74"/>
        <v>26.17183620646799</v>
      </c>
      <c r="K495" s="12">
        <f t="shared" si="75"/>
        <v>34.032108194826449</v>
      </c>
      <c r="L495" s="11">
        <f t="shared" si="76"/>
        <v>0.41502570969300545</v>
      </c>
      <c r="M495" s="12">
        <f t="shared" si="77"/>
        <v>278.54194253505608</v>
      </c>
      <c r="N495" s="11">
        <f t="shared" si="78"/>
        <v>3.3968529577445858</v>
      </c>
      <c r="O495" s="11">
        <f t="shared" si="79"/>
        <v>804.42000000000007</v>
      </c>
      <c r="P495" s="18">
        <f t="shared" si="71"/>
        <v>4.2268582529860037E-2</v>
      </c>
    </row>
    <row r="496" spans="6:16" x14ac:dyDescent="0.2">
      <c r="F496" s="10">
        <v>4.95</v>
      </c>
      <c r="G496" s="11">
        <f t="shared" si="80"/>
        <v>31.753257743668811</v>
      </c>
      <c r="H496" s="11">
        <f t="shared" si="72"/>
        <v>8.1856351829591993</v>
      </c>
      <c r="I496" s="11">
        <f t="shared" si="73"/>
        <v>9.5020782563007972E-2</v>
      </c>
      <c r="J496" s="11">
        <f t="shared" si="74"/>
        <v>26.177940147282335</v>
      </c>
      <c r="K496" s="12">
        <f t="shared" si="75"/>
        <v>33.969644317448989</v>
      </c>
      <c r="L496" s="11">
        <f t="shared" si="76"/>
        <v>0.41426395509084135</v>
      </c>
      <c r="M496" s="12">
        <f t="shared" si="77"/>
        <v>278.0631156775205</v>
      </c>
      <c r="N496" s="11">
        <f t="shared" si="78"/>
        <v>3.3910136058234208</v>
      </c>
      <c r="O496" s="11">
        <f t="shared" si="79"/>
        <v>804.42000000000007</v>
      </c>
      <c r="P496" s="18">
        <f t="shared" si="71"/>
        <v>4.2191139330572676E-2</v>
      </c>
    </row>
    <row r="497" spans="6:16" x14ac:dyDescent="0.2">
      <c r="F497" s="10">
        <v>4.96</v>
      </c>
      <c r="G497" s="11">
        <f t="shared" si="80"/>
        <v>31.835123556071213</v>
      </c>
      <c r="H497" s="11">
        <f t="shared" si="72"/>
        <v>8.1865812402402138</v>
      </c>
      <c r="I497" s="11">
        <f t="shared" si="73"/>
        <v>9.4191884052514524E-2</v>
      </c>
      <c r="J497" s="11">
        <f t="shared" si="74"/>
        <v>26.183991543779722</v>
      </c>
      <c r="K497" s="12">
        <f t="shared" si="75"/>
        <v>33.907726036085911</v>
      </c>
      <c r="L497" s="11">
        <f t="shared" si="76"/>
        <v>0.41350885409860866</v>
      </c>
      <c r="M497" s="12">
        <f t="shared" si="77"/>
        <v>277.58835386622559</v>
      </c>
      <c r="N497" s="11">
        <f t="shared" si="78"/>
        <v>3.3852238276368971</v>
      </c>
      <c r="O497" s="11">
        <f t="shared" si="79"/>
        <v>804.42000000000007</v>
      </c>
      <c r="P497" s="18">
        <f t="shared" si="71"/>
        <v>4.2114371814904385E-2</v>
      </c>
    </row>
    <row r="498" spans="6:16" x14ac:dyDescent="0.2">
      <c r="F498" s="10">
        <v>4.97</v>
      </c>
      <c r="G498" s="11">
        <f t="shared" si="80"/>
        <v>31.91699874651864</v>
      </c>
      <c r="H498" s="11">
        <f t="shared" si="72"/>
        <v>8.1875190447427322</v>
      </c>
      <c r="I498" s="11">
        <f t="shared" si="73"/>
        <v>9.3370216304830791E-2</v>
      </c>
      <c r="J498" s="11">
        <f t="shared" si="74"/>
        <v>26.189990842120441</v>
      </c>
      <c r="K498" s="12">
        <f t="shared" si="75"/>
        <v>33.846348579116565</v>
      </c>
      <c r="L498" s="11">
        <f t="shared" si="76"/>
        <v>0.41276034852581178</v>
      </c>
      <c r="M498" s="12">
        <f t="shared" si="77"/>
        <v>277.11762358651799</v>
      </c>
      <c r="N498" s="11">
        <f t="shared" si="78"/>
        <v>3.3794832144697318</v>
      </c>
      <c r="O498" s="11">
        <f t="shared" si="79"/>
        <v>804.42000000000007</v>
      </c>
      <c r="P498" s="18">
        <f t="shared" si="71"/>
        <v>4.2038274087905003E-2</v>
      </c>
    </row>
    <row r="499" spans="6:16" x14ac:dyDescent="0.2">
      <c r="F499" s="10">
        <v>4.9800000000000004</v>
      </c>
      <c r="G499" s="11">
        <f t="shared" si="80"/>
        <v>31.998883233203227</v>
      </c>
      <c r="H499" s="11">
        <f t="shared" si="72"/>
        <v>8.1884486684585376</v>
      </c>
      <c r="I499" s="11">
        <f t="shared" si="73"/>
        <v>9.2555716243560363E-2</v>
      </c>
      <c r="J499" s="11">
        <f t="shared" si="74"/>
        <v>26.195938484784708</v>
      </c>
      <c r="K499" s="12">
        <f t="shared" si="75"/>
        <v>33.785507216756656</v>
      </c>
      <c r="L499" s="11">
        <f t="shared" si="76"/>
        <v>0.41201838069215435</v>
      </c>
      <c r="M499" s="12">
        <f t="shared" si="77"/>
        <v>276.65089158224737</v>
      </c>
      <c r="N499" s="11">
        <f t="shared" si="78"/>
        <v>3.3737913607591143</v>
      </c>
      <c r="O499" s="11">
        <f t="shared" si="79"/>
        <v>804.42000000000007</v>
      </c>
      <c r="P499" s="18">
        <f t="shared" si="71"/>
        <v>4.1962840306025435E-2</v>
      </c>
    </row>
    <row r="500" spans="6:16" x14ac:dyDescent="0.2">
      <c r="F500" s="10">
        <v>4.99</v>
      </c>
      <c r="G500" s="11">
        <f t="shared" si="80"/>
        <v>32.080776935030741</v>
      </c>
      <c r="H500" s="11">
        <f t="shared" si="72"/>
        <v>8.1893701827514107</v>
      </c>
      <c r="I500" s="11">
        <f t="shared" si="73"/>
        <v>9.1748321342544167E-2</v>
      </c>
      <c r="J500" s="11">
        <f t="shared" si="74"/>
        <v>26.201834910601157</v>
      </c>
      <c r="K500" s="12">
        <f t="shared" si="75"/>
        <v>33.725197260689782</v>
      </c>
      <c r="L500" s="11">
        <f t="shared" si="76"/>
        <v>0.41128289342304614</v>
      </c>
      <c r="M500" s="12">
        <f t="shared" si="77"/>
        <v>276.18812485410245</v>
      </c>
      <c r="N500" s="11">
        <f t="shared" si="78"/>
        <v>3.3681478640744205</v>
      </c>
      <c r="O500" s="11">
        <f t="shared" si="79"/>
        <v>804.42000000000007</v>
      </c>
      <c r="P500" s="18">
        <f t="shared" ref="P500:P563" si="81">K500/(SQRT(K500^2+O500^2))</f>
        <v>4.1888064676670764E-2</v>
      </c>
    </row>
    <row r="501" spans="6:16" x14ac:dyDescent="0.2">
      <c r="F501" s="10">
        <v>5</v>
      </c>
      <c r="G501" s="11">
        <f t="shared" si="80"/>
        <v>32.162679771614364</v>
      </c>
      <c r="H501" s="11">
        <f t="shared" si="72"/>
        <v>8.1902836583625938</v>
      </c>
      <c r="I501" s="11">
        <f t="shared" si="73"/>
        <v>9.0947969621059735E-2</v>
      </c>
      <c r="J501" s="11">
        <f t="shared" si="74"/>
        <v>26.207680554774967</v>
      </c>
      <c r="K501" s="12">
        <f t="shared" si="75"/>
        <v>33.665414063701867</v>
      </c>
      <c r="L501" s="11">
        <f t="shared" si="76"/>
        <v>0.41055383004514473</v>
      </c>
      <c r="M501" s="12">
        <f t="shared" si="77"/>
        <v>275.72929065794762</v>
      </c>
      <c r="N501" s="11">
        <f t="shared" si="78"/>
        <v>3.3625523250969227</v>
      </c>
      <c r="O501" s="11">
        <f t="shared" si="79"/>
        <v>804.42000000000007</v>
      </c>
      <c r="P501" s="18">
        <f t="shared" si="81"/>
        <v>4.1813941457756812E-2</v>
      </c>
    </row>
    <row r="502" spans="6:16" x14ac:dyDescent="0.2">
      <c r="F502" s="10">
        <v>5.01</v>
      </c>
      <c r="G502" s="11">
        <f t="shared" si="80"/>
        <v>32.24459166326853</v>
      </c>
      <c r="H502" s="11">
        <f t="shared" si="72"/>
        <v>8.1911891654162368</v>
      </c>
      <c r="I502" s="11">
        <f t="shared" si="73"/>
        <v>9.0154599639063304E-2</v>
      </c>
      <c r="J502" s="11">
        <f t="shared" si="74"/>
        <v>26.213475848916005</v>
      </c>
      <c r="K502" s="12">
        <f t="shared" si="75"/>
        <v>33.606153019319194</v>
      </c>
      <c r="L502" s="11">
        <f t="shared" si="76"/>
        <v>0.40983113438194141</v>
      </c>
      <c r="M502" s="12">
        <f t="shared" si="77"/>
        <v>275.27435650316755</v>
      </c>
      <c r="N502" s="11">
        <f t="shared" si="78"/>
        <v>3.3570043475996041</v>
      </c>
      <c r="O502" s="11">
        <f t="shared" si="79"/>
        <v>804.42000000000007</v>
      </c>
      <c r="P502" s="18">
        <f t="shared" si="81"/>
        <v>4.1740464957270851E-2</v>
      </c>
    </row>
    <row r="503" spans="6:16" x14ac:dyDescent="0.2">
      <c r="F503" s="10">
        <v>5.0199999999999996</v>
      </c>
      <c r="G503" s="11">
        <f t="shared" si="80"/>
        <v>32.326512531002777</v>
      </c>
      <c r="H503" s="11">
        <f t="shared" si="72"/>
        <v>8.1920867734247675</v>
      </c>
      <c r="I503" s="11">
        <f t="shared" si="73"/>
        <v>8.9368150492473722E-2</v>
      </c>
      <c r="J503" s="11">
        <f t="shared" si="74"/>
        <v>26.219221221066647</v>
      </c>
      <c r="K503" s="12">
        <f t="shared" si="75"/>
        <v>33.547409561449491</v>
      </c>
      <c r="L503" s="11">
        <f t="shared" si="76"/>
        <v>0.40911475074938403</v>
      </c>
      <c r="M503" s="12">
        <f t="shared" si="77"/>
        <v>274.82329015101396</v>
      </c>
      <c r="N503" s="11">
        <f t="shared" si="78"/>
        <v>3.3515035384269996</v>
      </c>
      <c r="O503" s="11">
        <f t="shared" si="79"/>
        <v>804.42000000000007</v>
      </c>
      <c r="P503" s="18">
        <f t="shared" si="81"/>
        <v>4.1667629532835967E-2</v>
      </c>
    </row>
    <row r="504" spans="6:16" x14ac:dyDescent="0.2">
      <c r="F504" s="10">
        <v>5.03</v>
      </c>
      <c r="G504" s="11">
        <f t="shared" si="80"/>
        <v>32.408442296515716</v>
      </c>
      <c r="H504" s="11">
        <f t="shared" si="72"/>
        <v>8.1929765512942367</v>
      </c>
      <c r="I504" s="11">
        <f t="shared" si="73"/>
        <v>8.8588561808496655E-2</v>
      </c>
      <c r="J504" s="11">
        <f t="shared" si="74"/>
        <v>26.22491709572947</v>
      </c>
      <c r="K504" s="12">
        <f t="shared" si="75"/>
        <v>33.489179164026197</v>
      </c>
      <c r="L504" s="11">
        <f t="shared" si="76"/>
        <v>0.40840462395153898</v>
      </c>
      <c r="M504" s="12">
        <f t="shared" si="77"/>
        <v>274.37605961295816</v>
      </c>
      <c r="N504" s="11">
        <f t="shared" si="78"/>
        <v>3.3460495074750995</v>
      </c>
      <c r="O504" s="11">
        <f t="shared" si="79"/>
        <v>804.42000000000007</v>
      </c>
      <c r="P504" s="18">
        <f t="shared" si="81"/>
        <v>4.1595429591279161E-2</v>
      </c>
    </row>
    <row r="505" spans="6:16" x14ac:dyDescent="0.2">
      <c r="F505" s="10">
        <v>5.04</v>
      </c>
      <c r="G505" s="11">
        <f t="shared" si="80"/>
        <v>32.490380882189015</v>
      </c>
      <c r="H505" s="11">
        <f t="shared" si="72"/>
        <v>8.1938585673296007</v>
      </c>
      <c r="I505" s="11">
        <f t="shared" si="73"/>
        <v>8.7815773740990186E-2</v>
      </c>
      <c r="J505" s="11">
        <f t="shared" si="74"/>
        <v>26.230563893894782</v>
      </c>
      <c r="K505" s="12">
        <f t="shared" si="75"/>
        <v>33.431457340655975</v>
      </c>
      <c r="L505" s="11">
        <f t="shared" si="76"/>
        <v>0.40770069927629238</v>
      </c>
      <c r="M505" s="12">
        <f t="shared" si="77"/>
        <v>273.932633149048</v>
      </c>
      <c r="N505" s="11">
        <f t="shared" si="78"/>
        <v>3.3406418676713177</v>
      </c>
      <c r="O505" s="11">
        <f t="shared" si="79"/>
        <v>804.42000000000007</v>
      </c>
      <c r="P505" s="18">
        <f t="shared" si="81"/>
        <v>4.1523859588203232E-2</v>
      </c>
    </row>
    <row r="506" spans="6:16" x14ac:dyDescent="0.2">
      <c r="F506" s="10">
        <v>5.05</v>
      </c>
      <c r="G506" s="11">
        <f t="shared" si="80"/>
        <v>32.572328211081413</v>
      </c>
      <c r="H506" s="11">
        <f t="shared" si="72"/>
        <v>8.1947328892399725</v>
      </c>
      <c r="I506" s="11">
        <f t="shared" si="73"/>
        <v>8.7049726965870544E-2</v>
      </c>
      <c r="J506" s="11">
        <f t="shared" si="74"/>
        <v>26.236162033067931</v>
      </c>
      <c r="K506" s="12">
        <f t="shared" si="75"/>
        <v>33.374239644269316</v>
      </c>
      <c r="L506" s="11">
        <f t="shared" si="76"/>
        <v>0.40700292249108921</v>
      </c>
      <c r="M506" s="12">
        <f t="shared" si="77"/>
        <v>273.49297926627031</v>
      </c>
      <c r="N506" s="11">
        <f t="shared" si="78"/>
        <v>3.3352802349545159</v>
      </c>
      <c r="O506" s="11">
        <f t="shared" si="79"/>
        <v>804.42000000000007</v>
      </c>
      <c r="P506" s="18">
        <f t="shared" si="81"/>
        <v>4.1452914027562383E-2</v>
      </c>
    </row>
    <row r="507" spans="6:16" x14ac:dyDescent="0.2">
      <c r="F507" s="10">
        <v>5.0599999999999996</v>
      </c>
      <c r="G507" s="11">
        <f t="shared" si="80"/>
        <v>32.654284206922853</v>
      </c>
      <c r="H507" s="11">
        <f t="shared" si="72"/>
        <v>8.1955995841438138</v>
      </c>
      <c r="I507" s="11">
        <f t="shared" si="73"/>
        <v>8.6290362676558083E-2</v>
      </c>
      <c r="J507" s="11">
        <f t="shared" si="74"/>
        <v>26.241711927296439</v>
      </c>
      <c r="K507" s="12">
        <f t="shared" si="75"/>
        <v>33.317521666774205</v>
      </c>
      <c r="L507" s="11">
        <f t="shared" si="76"/>
        <v>0.40631123983870981</v>
      </c>
      <c r="M507" s="12">
        <f t="shared" si="77"/>
        <v>273.05706671691718</v>
      </c>
      <c r="N507" s="11">
        <f t="shared" si="78"/>
        <v>3.3299642282550876</v>
      </c>
      <c r="O507" s="11">
        <f t="shared" si="79"/>
        <v>804.42000000000007</v>
      </c>
      <c r="P507" s="18">
        <f t="shared" si="81"/>
        <v>4.1382587461241356E-2</v>
      </c>
    </row>
    <row r="508" spans="6:16" x14ac:dyDescent="0.2">
      <c r="F508" s="10">
        <v>5.07</v>
      </c>
      <c r="G508" s="11">
        <f t="shared" si="80"/>
        <v>32.73624879410859</v>
      </c>
      <c r="H508" s="11">
        <f t="shared" si="72"/>
        <v>8.1964587185740889</v>
      </c>
      <c r="I508" s="11">
        <f t="shared" si="73"/>
        <v>8.5537622579462916E-2</v>
      </c>
      <c r="J508" s="11">
        <f t="shared" si="74"/>
        <v>26.247213987196986</v>
      </c>
      <c r="K508" s="12">
        <f t="shared" si="75"/>
        <v>33.261299038712949</v>
      </c>
      <c r="L508" s="11">
        <f t="shared" si="76"/>
        <v>0.40562559803308473</v>
      </c>
      <c r="M508" s="12">
        <f t="shared" si="77"/>
        <v>272.62486449695871</v>
      </c>
      <c r="N508" s="11">
        <f t="shared" si="78"/>
        <v>3.3246934694751062</v>
      </c>
      <c r="O508" s="11">
        <f t="shared" si="79"/>
        <v>804.42000000000007</v>
      </c>
      <c r="P508" s="18">
        <f t="shared" si="81"/>
        <v>4.1312874488638379E-2</v>
      </c>
    </row>
    <row r="509" spans="6:16" x14ac:dyDescent="0.2">
      <c r="F509" s="10">
        <v>5.08</v>
      </c>
      <c r="G509" s="11">
        <f t="shared" si="80"/>
        <v>32.818221897693427</v>
      </c>
      <c r="H509" s="11">
        <f t="shared" si="72"/>
        <v>8.1973103584833709</v>
      </c>
      <c r="I509" s="11">
        <f t="shared" si="73"/>
        <v>8.4791448889509846E-2</v>
      </c>
      <c r="J509" s="11">
        <f t="shared" si="74"/>
        <v>26.25266861998217</v>
      </c>
      <c r="K509" s="12">
        <f t="shared" si="75"/>
        <v>33.205567428921981</v>
      </c>
      <c r="L509" s="11">
        <f t="shared" si="76"/>
        <v>0.40494594425514613</v>
      </c>
      <c r="M509" s="12">
        <f t="shared" si="77"/>
        <v>272.1963418444202</v>
      </c>
      <c r="N509" s="11">
        <f t="shared" si="78"/>
        <v>3.3194675834685392</v>
      </c>
      <c r="O509" s="11">
        <f t="shared" si="79"/>
        <v>804.42000000000007</v>
      </c>
      <c r="P509" s="18">
        <f t="shared" si="81"/>
        <v>4.1243769756251526E-2</v>
      </c>
    </row>
    <row r="510" spans="6:16" x14ac:dyDescent="0.2">
      <c r="F510" s="10">
        <v>5.09</v>
      </c>
      <c r="G510" s="11">
        <f t="shared" si="80"/>
        <v>32.900203443385912</v>
      </c>
      <c r="H510" s="11">
        <f t="shared" si="72"/>
        <v>8.19815456924891</v>
      </c>
      <c r="I510" s="11">
        <f t="shared" si="73"/>
        <v>8.4051784325702553E-2</v>
      </c>
      <c r="J510" s="11">
        <f t="shared" si="74"/>
        <v>26.258076229487152</v>
      </c>
      <c r="K510" s="12">
        <f t="shared" si="75"/>
        <v>33.150322544194765</v>
      </c>
      <c r="L510" s="11">
        <f t="shared" si="76"/>
        <v>0.40427222614871666</v>
      </c>
      <c r="M510" s="12">
        <f t="shared" si="77"/>
        <v>271.77146823776548</v>
      </c>
      <c r="N510" s="11">
        <f t="shared" si="78"/>
        <v>3.3142861980215303</v>
      </c>
      <c r="O510" s="11">
        <f t="shared" si="79"/>
        <v>804.42000000000007</v>
      </c>
      <c r="P510" s="18">
        <f t="shared" si="81"/>
        <v>4.1175267957268877E-2</v>
      </c>
    </row>
    <row r="511" spans="6:16" x14ac:dyDescent="0.2">
      <c r="F511" s="10">
        <v>5.0999999999999996</v>
      </c>
      <c r="G511" s="11">
        <f t="shared" si="80"/>
        <v>32.982193357542691</v>
      </c>
      <c r="H511" s="11">
        <f t="shared" si="72"/>
        <v>8.1989914156776464</v>
      </c>
      <c r="I511" s="11">
        <f t="shared" si="73"/>
        <v>8.3318572106726288E-2</v>
      </c>
      <c r="J511" s="11">
        <f t="shared" si="74"/>
        <v>26.263437216196031</v>
      </c>
      <c r="K511" s="12">
        <f t="shared" si="75"/>
        <v>33.095560128947589</v>
      </c>
      <c r="L511" s="11">
        <f t="shared" si="76"/>
        <v>0.40360439181643404</v>
      </c>
      <c r="M511" s="12">
        <f t="shared" si="77"/>
        <v>271.35021339428465</v>
      </c>
      <c r="N511" s="11">
        <f t="shared" si="78"/>
        <v>3.3091489438327399</v>
      </c>
      <c r="O511" s="11">
        <f t="shared" si="79"/>
        <v>804.42000000000007</v>
      </c>
      <c r="P511" s="18">
        <f t="shared" si="81"/>
        <v>4.1107363831161987E-2</v>
      </c>
    </row>
    <row r="512" spans="6:16" x14ac:dyDescent="0.2">
      <c r="F512" s="10">
        <v>5.1100000000000003</v>
      </c>
      <c r="G512" s="11">
        <f t="shared" si="80"/>
        <v>33.064191567162801</v>
      </c>
      <c r="H512" s="11">
        <f t="shared" si="72"/>
        <v>8.1998209620111862</v>
      </c>
      <c r="I512" s="11">
        <f t="shared" si="73"/>
        <v>8.2591755946588699E-2</v>
      </c>
      <c r="J512" s="11">
        <f t="shared" si="74"/>
        <v>26.268751977268117</v>
      </c>
      <c r="K512" s="12">
        <f t="shared" si="75"/>
        <v>33.041275964888392</v>
      </c>
      <c r="L512" s="11">
        <f t="shared" si="76"/>
        <v>0.40294238981571212</v>
      </c>
      <c r="M512" s="12">
        <f t="shared" si="77"/>
        <v>270.93254726848824</v>
      </c>
      <c r="N512" s="11">
        <f t="shared" si="78"/>
        <v>3.304055454493759</v>
      </c>
      <c r="O512" s="11">
        <f t="shared" si="79"/>
        <v>804.42000000000007</v>
      </c>
      <c r="P512" s="18">
        <f t="shared" si="81"/>
        <v>4.1040052163282971E-2</v>
      </c>
    </row>
    <row r="513" spans="6:16" x14ac:dyDescent="0.2">
      <c r="F513" s="10">
        <v>5.12</v>
      </c>
      <c r="G513" s="11">
        <f t="shared" si="80"/>
        <v>33.146197999882112</v>
      </c>
      <c r="H513" s="11">
        <f t="shared" si="72"/>
        <v>8.2006432719307369</v>
      </c>
      <c r="I513" s="11">
        <f t="shared" si="73"/>
        <v>8.18712800502997E-2</v>
      </c>
      <c r="J513" s="11">
        <f t="shared" si="74"/>
        <v>26.27402090656404</v>
      </c>
      <c r="K513" s="12">
        <f t="shared" si="75"/>
        <v>32.987465870688617</v>
      </c>
      <c r="L513" s="11">
        <f t="shared" si="76"/>
        <v>0.40228616915473925</v>
      </c>
      <c r="M513" s="12">
        <f t="shared" si="77"/>
        <v>270.51844005050742</v>
      </c>
      <c r="N513" s="11">
        <f t="shared" si="78"/>
        <v>3.2990053664696029</v>
      </c>
      <c r="O513" s="11">
        <f t="shared" si="79"/>
        <v>804.42000000000007</v>
      </c>
      <c r="P513" s="18">
        <f t="shared" si="81"/>
        <v>4.0973327784465219E-2</v>
      </c>
    </row>
    <row r="514" spans="6:16" x14ac:dyDescent="0.2">
      <c r="F514" s="10">
        <v>5.13</v>
      </c>
      <c r="G514" s="11">
        <f t="shared" si="80"/>
        <v>33.228212583967732</v>
      </c>
      <c r="H514" s="11">
        <f t="shared" ref="H514:H577" si="82">$A$3*(1-EXP(-F514/$A$5))</f>
        <v>8.2014584085619919</v>
      </c>
      <c r="I514" s="11">
        <f t="shared" si="73"/>
        <v>8.1157089109587549E-2</v>
      </c>
      <c r="J514" s="11">
        <f t="shared" si="74"/>
        <v>26.279244394671576</v>
      </c>
      <c r="K514" s="12">
        <f t="shared" si="75"/>
        <v>32.934125701657756</v>
      </c>
      <c r="L514" s="11">
        <f t="shared" si="76"/>
        <v>0.40163567928850924</v>
      </c>
      <c r="M514" s="12">
        <f t="shared" si="77"/>
        <v>270.10786216449861</v>
      </c>
      <c r="N514" s="11">
        <f t="shared" si="78"/>
        <v>3.2939983190792517</v>
      </c>
      <c r="O514" s="11">
        <f t="shared" si="79"/>
        <v>804.42000000000007</v>
      </c>
      <c r="P514" s="18">
        <f t="shared" si="81"/>
        <v>4.0907185570627232E-2</v>
      </c>
    </row>
    <row r="515" spans="6:16" x14ac:dyDescent="0.2">
      <c r="F515" s="10">
        <v>5.14</v>
      </c>
      <c r="G515" s="11">
        <f t="shared" si="80"/>
        <v>33.31023524831253</v>
      </c>
      <c r="H515" s="11">
        <f t="shared" si="82"/>
        <v>8.2022664344799754</v>
      </c>
      <c r="I515" s="11">
        <f t="shared" ref="I515:I578" si="83">($A$3/$A$5)*EXP(-F515/$A$5)</f>
        <v>8.0449128298653236E-2</v>
      </c>
      <c r="J515" s="11">
        <f t="shared" ref="J515:J578" si="84">(0.5*(1.293*($A$13/760*273/(273+$A$11)))*((0.2025*$A$7^0.725*$A$9^0.425)*0.266)*0.9)*H515^2</f>
        <v>26.284422828931383</v>
      </c>
      <c r="K515" s="12">
        <f t="shared" ref="K515:K578" si="85">J515+$A$9*I515</f>
        <v>32.88125134942095</v>
      </c>
      <c r="L515" s="11">
        <f t="shared" ref="L515:L578" si="86">K515/$A$9</f>
        <v>0.40099087011488965</v>
      </c>
      <c r="M515" s="12">
        <f t="shared" ref="M515:M578" si="87">K515*H515</f>
        <v>269.70078426705487</v>
      </c>
      <c r="N515" s="11">
        <f t="shared" ref="N515:N578" si="88">L515*H515</f>
        <v>3.2890339544762788</v>
      </c>
      <c r="O515" s="11">
        <f t="shared" ref="O515:O578" si="89">$A$9*9.81</f>
        <v>804.42000000000007</v>
      </c>
      <c r="P515" s="18">
        <f t="shared" si="81"/>
        <v>4.0841620442380142E-2</v>
      </c>
    </row>
    <row r="516" spans="6:16" x14ac:dyDescent="0.2">
      <c r="F516" s="10">
        <v>5.15</v>
      </c>
      <c r="G516" s="11">
        <f t="shared" ref="G516:G579" si="90">G515+H516*0.01</f>
        <v>33.392265922429665</v>
      </c>
      <c r="H516" s="11">
        <f t="shared" si="82"/>
        <v>8.2030674117138513</v>
      </c>
      <c r="I516" s="11">
        <f t="shared" si="83"/>
        <v>7.9747343269961871E-2</v>
      </c>
      <c r="J516" s="11">
        <f t="shared" si="84"/>
        <v>26.289556593462606</v>
      </c>
      <c r="K516" s="12">
        <f t="shared" si="85"/>
        <v>32.828838741599483</v>
      </c>
      <c r="L516" s="11">
        <f t="shared" si="86"/>
        <v>0.4003516919707254</v>
      </c>
      <c r="M516" s="12">
        <f t="shared" si="87"/>
        <v>269.29717724562386</v>
      </c>
      <c r="N516" s="11">
        <f t="shared" si="88"/>
        <v>3.2841119176295597</v>
      </c>
      <c r="O516" s="11">
        <f t="shared" si="89"/>
        <v>804.42000000000007</v>
      </c>
      <c r="P516" s="18">
        <f t="shared" si="81"/>
        <v>4.07766273646386E-2</v>
      </c>
    </row>
    <row r="517" spans="6:16" x14ac:dyDescent="0.2">
      <c r="F517" s="10">
        <v>5.16</v>
      </c>
      <c r="G517" s="11">
        <f t="shared" si="90"/>
        <v>33.474304536447185</v>
      </c>
      <c r="H517" s="11">
        <f t="shared" si="82"/>
        <v>8.2038614017516842</v>
      </c>
      <c r="I517" s="11">
        <f t="shared" si="83"/>
        <v>7.9051680150070774E-2</v>
      </c>
      <c r="J517" s="11">
        <f t="shared" si="84"/>
        <v>26.29464606918819</v>
      </c>
      <c r="K517" s="12">
        <f t="shared" si="85"/>
        <v>32.776883841493991</v>
      </c>
      <c r="L517" s="11">
        <f t="shared" si="86"/>
        <v>0.3997180956279755</v>
      </c>
      <c r="M517" s="12">
        <f t="shared" si="87"/>
        <v>268.89701221693105</v>
      </c>
      <c r="N517" s="11">
        <f t="shared" si="88"/>
        <v>3.2792318563040368</v>
      </c>
      <c r="O517" s="11">
        <f t="shared" si="89"/>
        <v>804.42000000000007</v>
      </c>
      <c r="P517" s="18">
        <f t="shared" si="81"/>
        <v>4.0712201346234975E-2</v>
      </c>
    </row>
    <row r="518" spans="6:16" x14ac:dyDescent="0.2">
      <c r="F518" s="10">
        <v>5.17</v>
      </c>
      <c r="G518" s="11">
        <f t="shared" si="90"/>
        <v>33.556351021102635</v>
      </c>
      <c r="H518" s="11">
        <f t="shared" si="82"/>
        <v>8.2046484655451533</v>
      </c>
      <c r="I518" s="11">
        <f t="shared" si="83"/>
        <v>7.8362085535493189E-2</v>
      </c>
      <c r="J518" s="11">
        <f t="shared" si="84"/>
        <v>26.299691633860071</v>
      </c>
      <c r="K518" s="12">
        <f t="shared" si="85"/>
        <v>32.725382647770516</v>
      </c>
      <c r="L518" s="11">
        <f t="shared" si="86"/>
        <v>0.39909003228988432</v>
      </c>
      <c r="M518" s="12">
        <f t="shared" si="87"/>
        <v>268.50026052540835</v>
      </c>
      <c r="N518" s="11">
        <f t="shared" si="88"/>
        <v>3.2743934210415651</v>
      </c>
      <c r="O518" s="11">
        <f t="shared" si="89"/>
        <v>804.42000000000007</v>
      </c>
      <c r="P518" s="18">
        <f t="shared" si="81"/>
        <v>4.0648337439536851E-2</v>
      </c>
    </row>
    <row r="519" spans="6:16" x14ac:dyDescent="0.2">
      <c r="F519" s="10">
        <v>5.18</v>
      </c>
      <c r="G519" s="11">
        <f t="shared" si="90"/>
        <v>33.638405307737777</v>
      </c>
      <c r="H519" s="11">
        <f t="shared" si="82"/>
        <v>8.2054286635142351</v>
      </c>
      <c r="I519" s="11">
        <f t="shared" si="83"/>
        <v>7.7678506488599322E-2</v>
      </c>
      <c r="J519" s="11">
        <f t="shared" si="84"/>
        <v>26.304693662084208</v>
      </c>
      <c r="K519" s="12">
        <f t="shared" si="85"/>
        <v>32.674331194149353</v>
      </c>
      <c r="L519" s="11">
        <f t="shared" si="86"/>
        <v>0.39846745358718721</v>
      </c>
      <c r="M519" s="12">
        <f t="shared" si="87"/>
        <v>268.10689374163042</v>
      </c>
      <c r="N519" s="11">
        <f t="shared" si="88"/>
        <v>3.2695962651418342</v>
      </c>
      <c r="O519" s="11">
        <f t="shared" si="89"/>
        <v>804.42000000000007</v>
      </c>
      <c r="P519" s="18">
        <f t="shared" si="81"/>
        <v>4.0585030740067876E-2</v>
      </c>
    </row>
    <row r="520" spans="6:16" x14ac:dyDescent="0.2">
      <c r="F520" s="10">
        <v>5.19</v>
      </c>
      <c r="G520" s="11">
        <f t="shared" si="90"/>
        <v>33.720467328293296</v>
      </c>
      <c r="H520" s="11">
        <f t="shared" si="82"/>
        <v>8.2062020555518469</v>
      </c>
      <c r="I520" s="11">
        <f t="shared" si="83"/>
        <v>7.7000890533552233E-2</v>
      </c>
      <c r="J520" s="11">
        <f t="shared" si="84"/>
        <v>26.309652525345477</v>
      </c>
      <c r="K520" s="12">
        <f t="shared" si="85"/>
        <v>32.623725549096761</v>
      </c>
      <c r="L520" s="11">
        <f t="shared" si="86"/>
        <v>0.39785031157435075</v>
      </c>
      <c r="M520" s="12">
        <f t="shared" si="87"/>
        <v>267.71688366075716</v>
      </c>
      <c r="N520" s="11">
        <f t="shared" si="88"/>
        <v>3.2648400446433796</v>
      </c>
      <c r="O520" s="11">
        <f t="shared" si="89"/>
        <v>804.42000000000007</v>
      </c>
      <c r="P520" s="18">
        <f t="shared" si="81"/>
        <v>4.0522276386132025E-2</v>
      </c>
    </row>
    <row r="521" spans="6:16" x14ac:dyDescent="0.2">
      <c r="F521" s="10">
        <v>5.2</v>
      </c>
      <c r="G521" s="11">
        <f t="shared" si="90"/>
        <v>33.802537015303578</v>
      </c>
      <c r="H521" s="11">
        <f t="shared" si="82"/>
        <v>8.2069687010284351</v>
      </c>
      <c r="I521" s="11">
        <f t="shared" si="83"/>
        <v>7.632918565227946E-2</v>
      </c>
      <c r="J521" s="11">
        <f t="shared" si="84"/>
        <v>26.31456859203228</v>
      </c>
      <c r="K521" s="12">
        <f t="shared" si="85"/>
        <v>32.573561815519199</v>
      </c>
      <c r="L521" s="11">
        <f t="shared" si="86"/>
        <v>0.3972385587258439</v>
      </c>
      <c r="M521" s="12">
        <f t="shared" si="87"/>
        <v>267.33020230098106</v>
      </c>
      <c r="N521" s="11">
        <f t="shared" si="88"/>
        <v>3.2601244183046467</v>
      </c>
      <c r="O521" s="11">
        <f t="shared" si="89"/>
        <v>804.42000000000007</v>
      </c>
      <c r="P521" s="18">
        <f t="shared" si="81"/>
        <v>4.046006955844085E-2</v>
      </c>
    </row>
    <row r="522" spans="6:16" x14ac:dyDescent="0.2">
      <c r="F522" s="10">
        <v>5.21</v>
      </c>
      <c r="G522" s="11">
        <f t="shared" si="90"/>
        <v>33.884614301891546</v>
      </c>
      <c r="H522" s="11">
        <f t="shared" si="82"/>
        <v>8.2077286587965403</v>
      </c>
      <c r="I522" s="11">
        <f t="shared" si="83"/>
        <v>7.5663340280479885E-2</v>
      </c>
      <c r="J522" s="11">
        <f t="shared" si="84"/>
        <v>26.319442227461096</v>
      </c>
      <c r="K522" s="12">
        <f t="shared" si="85"/>
        <v>32.523836130460445</v>
      </c>
      <c r="L522" s="11">
        <f t="shared" si="86"/>
        <v>0.39663214793244445</v>
      </c>
      <c r="M522" s="12">
        <f t="shared" si="87"/>
        <v>266.94682190198256</v>
      </c>
      <c r="N522" s="11">
        <f t="shared" si="88"/>
        <v>3.2554490475851532</v>
      </c>
      <c r="O522" s="11">
        <f t="shared" si="89"/>
        <v>804.42000000000007</v>
      </c>
      <c r="P522" s="18">
        <f t="shared" si="81"/>
        <v>4.0398405479744173E-2</v>
      </c>
    </row>
    <row r="523" spans="6:16" x14ac:dyDescent="0.2">
      <c r="F523" s="10">
        <v>5.22</v>
      </c>
      <c r="G523" s="11">
        <f t="shared" si="90"/>
        <v>33.966699121763497</v>
      </c>
      <c r="H523" s="11">
        <f t="shared" si="82"/>
        <v>8.2084819871953112</v>
      </c>
      <c r="I523" s="11">
        <f t="shared" si="83"/>
        <v>7.5003303303665253E-2</v>
      </c>
      <c r="J523" s="11">
        <f t="shared" si="84"/>
        <v>26.324273793900808</v>
      </c>
      <c r="K523" s="12">
        <f t="shared" si="85"/>
        <v>32.474544664801357</v>
      </c>
      <c r="L523" s="11">
        <f t="shared" si="86"/>
        <v>0.39603103249757754</v>
      </c>
      <c r="M523" s="12">
        <f t="shared" si="87"/>
        <v>266.56671492339154</v>
      </c>
      <c r="N523" s="11">
        <f t="shared" si="88"/>
        <v>3.2508135966267262</v>
      </c>
      <c r="O523" s="11">
        <f t="shared" si="89"/>
        <v>804.42000000000007</v>
      </c>
      <c r="P523" s="18">
        <f t="shared" si="81"/>
        <v>4.0337279414463918E-2</v>
      </c>
    </row>
    <row r="524" spans="6:16" x14ac:dyDescent="0.2">
      <c r="F524" s="10">
        <v>5.23</v>
      </c>
      <c r="G524" s="11">
        <f t="shared" si="90"/>
        <v>34.04879140920405</v>
      </c>
      <c r="H524" s="11">
        <f t="shared" si="82"/>
        <v>8.209228744054986</v>
      </c>
      <c r="I524" s="11">
        <f t="shared" si="83"/>
        <v>7.4349024053236304E-2</v>
      </c>
      <c r="J524" s="11">
        <f t="shared" si="84"/>
        <v>26.329063650596879</v>
      </c>
      <c r="K524" s="12">
        <f t="shared" si="85"/>
        <v>32.425683622962254</v>
      </c>
      <c r="L524" s="11">
        <f t="shared" si="86"/>
        <v>0.39543516613368601</v>
      </c>
      <c r="M524" s="12">
        <f t="shared" si="87"/>
        <v>266.18985404325474</v>
      </c>
      <c r="N524" s="11">
        <f t="shared" si="88"/>
        <v>3.2462177322348138</v>
      </c>
      <c r="O524" s="11">
        <f t="shared" si="89"/>
        <v>804.42000000000007</v>
      </c>
      <c r="P524" s="18">
        <f t="shared" si="81"/>
        <v>4.0276686668331077E-2</v>
      </c>
    </row>
    <row r="525" spans="6:16" x14ac:dyDescent="0.2">
      <c r="F525" s="10">
        <v>5.24</v>
      </c>
      <c r="G525" s="11">
        <f t="shared" si="90"/>
        <v>34.130891099071064</v>
      </c>
      <c r="H525" s="11">
        <f t="shared" si="82"/>
        <v>8.2099689867013268</v>
      </c>
      <c r="I525" s="11">
        <f t="shared" si="83"/>
        <v>7.37004523025932E-2</v>
      </c>
      <c r="J525" s="11">
        <f t="shared" si="84"/>
        <v>26.333812153795314</v>
      </c>
      <c r="K525" s="12">
        <f t="shared" si="85"/>
        <v>32.377249242607959</v>
      </c>
      <c r="L525" s="11">
        <f t="shared" si="86"/>
        <v>0.39484450295863366</v>
      </c>
      <c r="M525" s="12">
        <f t="shared" si="87"/>
        <v>265.81621215651035</v>
      </c>
      <c r="N525" s="11">
        <f t="shared" si="88"/>
        <v>3.2416611238598825</v>
      </c>
      <c r="O525" s="11">
        <f t="shared" si="89"/>
        <v>804.42000000000007</v>
      </c>
      <c r="P525" s="18">
        <f t="shared" si="81"/>
        <v>4.0216622588025837E-2</v>
      </c>
    </row>
    <row r="526" spans="6:16" x14ac:dyDescent="0.2">
      <c r="F526" s="10">
        <v>5.25</v>
      </c>
      <c r="G526" s="11">
        <f t="shared" si="90"/>
        <v>34.212998126790666</v>
      </c>
      <c r="H526" s="11">
        <f t="shared" si="82"/>
        <v>8.2107027719600278</v>
      </c>
      <c r="I526" s="11">
        <f t="shared" si="83"/>
        <v>7.3057538263279695E-2</v>
      </c>
      <c r="J526" s="11">
        <f t="shared" si="84"/>
        <v>26.33851965676655</v>
      </c>
      <c r="K526" s="12">
        <f t="shared" si="85"/>
        <v>32.329237794355485</v>
      </c>
      <c r="L526" s="11">
        <f t="shared" si="86"/>
        <v>0.39425899749214005</v>
      </c>
      <c r="M526" s="12">
        <f t="shared" si="87"/>
        <v>265.44576237346951</v>
      </c>
      <c r="N526" s="11">
        <f t="shared" si="88"/>
        <v>3.2371434435788959</v>
      </c>
      <c r="O526" s="11">
        <f t="shared" si="89"/>
        <v>804.42000000000007</v>
      </c>
      <c r="P526" s="18">
        <f t="shared" si="81"/>
        <v>4.0157082560820866E-2</v>
      </c>
    </row>
    <row r="527" spans="6:16" x14ac:dyDescent="0.2">
      <c r="F527" s="10">
        <v>5.26</v>
      </c>
      <c r="G527" s="11">
        <f t="shared" si="90"/>
        <v>34.295112428352276</v>
      </c>
      <c r="H527" s="11">
        <f t="shared" si="82"/>
        <v>8.2114301561610681</v>
      </c>
      <c r="I527" s="11">
        <f t="shared" si="83"/>
        <v>7.2420232581161273E-2</v>
      </c>
      <c r="J527" s="11">
        <f t="shared" si="84"/>
        <v>26.343186509829057</v>
      </c>
      <c r="K527" s="12">
        <f t="shared" si="85"/>
        <v>32.281645581484284</v>
      </c>
      <c r="L527" s="11">
        <f t="shared" si="86"/>
        <v>0.39367860465224735</v>
      </c>
      <c r="M527" s="12">
        <f t="shared" si="87"/>
        <v>265.07847801830377</v>
      </c>
      <c r="N527" s="11">
        <f t="shared" si="88"/>
        <v>3.2326643660768748</v>
      </c>
      <c r="O527" s="11">
        <f t="shared" si="89"/>
        <v>804.42000000000007</v>
      </c>
      <c r="P527" s="18">
        <f t="shared" si="81"/>
        <v>4.0098062014227637E-2</v>
      </c>
    </row>
    <row r="528" spans="6:16" x14ac:dyDescent="0.2">
      <c r="F528" s="10">
        <v>5.27</v>
      </c>
      <c r="G528" s="11">
        <f t="shared" si="90"/>
        <v>34.377233940303704</v>
      </c>
      <c r="H528" s="11">
        <f t="shared" si="82"/>
        <v>8.2121511951430488</v>
      </c>
      <c r="I528" s="11">
        <f t="shared" si="83"/>
        <v>7.1788486332636015E-2</v>
      </c>
      <c r="J528" s="11">
        <f t="shared" si="84"/>
        <v>26.347813060372903</v>
      </c>
      <c r="K528" s="12">
        <f t="shared" si="85"/>
        <v>32.234468939649055</v>
      </c>
      <c r="L528" s="11">
        <f t="shared" si="86"/>
        <v>0.39310327975181775</v>
      </c>
      <c r="M528" s="12">
        <f t="shared" si="87"/>
        <v>264.7143326275405</v>
      </c>
      <c r="N528" s="11">
        <f t="shared" si="88"/>
        <v>3.2282235686285423</v>
      </c>
      <c r="O528" s="11">
        <f t="shared" si="89"/>
        <v>804.42000000000007</v>
      </c>
      <c r="P528" s="18">
        <f t="shared" si="81"/>
        <v>4.0039556415645876E-2</v>
      </c>
    </row>
    <row r="529" spans="6:16" x14ac:dyDescent="0.2">
      <c r="F529" s="10">
        <v>5.28</v>
      </c>
      <c r="G529" s="11">
        <f t="shared" si="90"/>
        <v>34.459362599746278</v>
      </c>
      <c r="H529" s="11">
        <f t="shared" si="82"/>
        <v>8.2128659442574641</v>
      </c>
      <c r="I529" s="11">
        <f t="shared" si="83"/>
        <v>7.116225102087935E-2</v>
      </c>
      <c r="J529" s="11">
        <f t="shared" si="84"/>
        <v>26.352399652883015</v>
      </c>
      <c r="K529" s="12">
        <f t="shared" si="85"/>
        <v>32.187704236595124</v>
      </c>
      <c r="L529" s="11">
        <f t="shared" si="86"/>
        <v>0.39253297849506247</v>
      </c>
      <c r="M529" s="12">
        <f t="shared" si="87"/>
        <v>264.3532999485638</v>
      </c>
      <c r="N529" s="11">
        <f t="shared" si="88"/>
        <v>3.2238207310800462</v>
      </c>
      <c r="O529" s="11">
        <f t="shared" si="89"/>
        <v>804.42000000000007</v>
      </c>
      <c r="P529" s="18">
        <f t="shared" si="81"/>
        <v>3.9981561272015971E-2</v>
      </c>
    </row>
    <row r="530" spans="6:16" x14ac:dyDescent="0.2">
      <c r="F530" s="10">
        <v>5.29</v>
      </c>
      <c r="G530" s="11">
        <f t="shared" si="90"/>
        <v>34.541498344330009</v>
      </c>
      <c r="H530" s="11">
        <f t="shared" si="82"/>
        <v>8.2135744583729622</v>
      </c>
      <c r="I530" s="11">
        <f t="shared" si="83"/>
        <v>7.0541478572121119E-2</v>
      </c>
      <c r="J530" s="11">
        <f t="shared" si="84"/>
        <v>26.356946628962373</v>
      </c>
      <c r="K530" s="12">
        <f t="shared" si="85"/>
        <v>32.141347871876306</v>
      </c>
      <c r="L530" s="11">
        <f t="shared" si="86"/>
        <v>0.3919676569741013</v>
      </c>
      <c r="M530" s="12">
        <f t="shared" si="87"/>
        <v>263.9953539381234</v>
      </c>
      <c r="N530" s="11">
        <f t="shared" si="88"/>
        <v>3.219455535830773</v>
      </c>
      <c r="O530" s="11">
        <f t="shared" si="89"/>
        <v>804.42000000000007</v>
      </c>
      <c r="P530" s="18">
        <f t="shared" si="81"/>
        <v>3.992407212947445E-2</v>
      </c>
    </row>
    <row r="531" spans="6:16" x14ac:dyDescent="0.2">
      <c r="F531" s="10">
        <v>5.3</v>
      </c>
      <c r="G531" s="11">
        <f t="shared" si="90"/>
        <v>34.623641112248805</v>
      </c>
      <c r="H531" s="11">
        <f t="shared" si="82"/>
        <v>8.2142767918795556</v>
      </c>
      <c r="I531" s="11">
        <f t="shared" si="83"/>
        <v>6.9926121331954583E-2</v>
      </c>
      <c r="J531" s="11">
        <f t="shared" si="84"/>
        <v>26.361454327355052</v>
      </c>
      <c r="K531" s="12">
        <f t="shared" si="85"/>
        <v>32.095396276575329</v>
      </c>
      <c r="L531" s="11">
        <f t="shared" si="86"/>
        <v>0.39140727166555278</v>
      </c>
      <c r="M531" s="12">
        <f t="shared" si="87"/>
        <v>263.64046876085024</v>
      </c>
      <c r="N531" s="11">
        <f t="shared" si="88"/>
        <v>3.2151276678152465</v>
      </c>
      <c r="O531" s="11">
        <f t="shared" si="89"/>
        <v>804.42000000000007</v>
      </c>
      <c r="P531" s="18">
        <f t="shared" si="81"/>
        <v>3.9867084573012489E-2</v>
      </c>
    </row>
    <row r="532" spans="6:16" x14ac:dyDescent="0.2">
      <c r="F532" s="10">
        <v>5.31</v>
      </c>
      <c r="G532" s="11">
        <f t="shared" si="90"/>
        <v>34.705790842235736</v>
      </c>
      <c r="H532" s="11">
        <f t="shared" si="82"/>
        <v>8.2149729986927884</v>
      </c>
      <c r="I532" s="11">
        <f t="shared" si="83"/>
        <v>6.9316132061678817E-2</v>
      </c>
      <c r="J532" s="11">
        <f t="shared" si="84"/>
        <v>26.36592308396898</v>
      </c>
      <c r="K532" s="12">
        <f t="shared" si="85"/>
        <v>32.049845913026644</v>
      </c>
      <c r="L532" s="11">
        <f t="shared" si="86"/>
        <v>0.39085177942715421</v>
      </c>
      <c r="M532" s="12">
        <f t="shared" si="87"/>
        <v>263.28861878777832</v>
      </c>
      <c r="N532" s="11">
        <f t="shared" si="88"/>
        <v>3.2108368144851012</v>
      </c>
      <c r="O532" s="11">
        <f t="shared" si="89"/>
        <v>804.42000000000007</v>
      </c>
      <c r="P532" s="18">
        <f t="shared" si="81"/>
        <v>3.9810594226137225E-2</v>
      </c>
    </row>
    <row r="533" spans="6:16" x14ac:dyDescent="0.2">
      <c r="F533" s="10">
        <v>5.32</v>
      </c>
      <c r="G533" s="11">
        <f t="shared" si="90"/>
        <v>34.787947473558312</v>
      </c>
      <c r="H533" s="11">
        <f t="shared" si="82"/>
        <v>8.2156631322578875</v>
      </c>
      <c r="I533" s="11">
        <f t="shared" si="83"/>
        <v>6.8711463934672048E-2</v>
      </c>
      <c r="J533" s="11">
        <f t="shared" si="84"/>
        <v>26.370353231898694</v>
      </c>
      <c r="K533" s="12">
        <f t="shared" si="85"/>
        <v>32.0046932745418</v>
      </c>
      <c r="L533" s="11">
        <f t="shared" si="86"/>
        <v>0.3903011374944122</v>
      </c>
      <c r="M533" s="12">
        <f t="shared" si="87"/>
        <v>262.93977859487501</v>
      </c>
      <c r="N533" s="11">
        <f t="shared" si="88"/>
        <v>3.2065826657911591</v>
      </c>
      <c r="O533" s="11">
        <f t="shared" si="89"/>
        <v>804.42000000000007</v>
      </c>
      <c r="P533" s="18">
        <f t="shared" si="81"/>
        <v>3.9754596750536234E-2</v>
      </c>
    </row>
    <row r="534" spans="6:16" x14ac:dyDescent="0.2">
      <c r="F534" s="10">
        <v>5.33</v>
      </c>
      <c r="G534" s="11">
        <f t="shared" si="90"/>
        <v>34.870110946013853</v>
      </c>
      <c r="H534" s="11">
        <f t="shared" si="82"/>
        <v>8.2163472455538553</v>
      </c>
      <c r="I534" s="11">
        <f t="shared" si="83"/>
        <v>6.8112070532796956E-2</v>
      </c>
      <c r="J534" s="11">
        <f t="shared" si="84"/>
        <v>26.374745101447797</v>
      </c>
      <c r="K534" s="12">
        <f t="shared" si="85"/>
        <v>31.959934885137148</v>
      </c>
      <c r="L534" s="11">
        <f t="shared" si="86"/>
        <v>0.38975530347728227</v>
      </c>
      <c r="M534" s="12">
        <f t="shared" si="87"/>
        <v>262.59392296157716</v>
      </c>
      <c r="N534" s="11">
        <f t="shared" si="88"/>
        <v>3.202364914165575</v>
      </c>
      <c r="O534" s="11">
        <f t="shared" si="89"/>
        <v>804.42000000000007</v>
      </c>
      <c r="P534" s="18">
        <f t="shared" si="81"/>
        <v>3.9699087845744691E-2</v>
      </c>
    </row>
    <row r="535" spans="6:16" x14ac:dyDescent="0.2">
      <c r="F535" s="10">
        <v>5.34</v>
      </c>
      <c r="G535" s="11">
        <f t="shared" si="90"/>
        <v>34.952281199924826</v>
      </c>
      <c r="H535" s="11">
        <f t="shared" si="82"/>
        <v>8.2170253910975379</v>
      </c>
      <c r="I535" s="11">
        <f t="shared" si="83"/>
        <v>6.7517905842837442E-2</v>
      </c>
      <c r="J535" s="11">
        <f t="shared" si="84"/>
        <v>26.379099020151312</v>
      </c>
      <c r="K535" s="12">
        <f t="shared" si="85"/>
        <v>31.915567299263984</v>
      </c>
      <c r="L535" s="11">
        <f t="shared" si="86"/>
        <v>0.38921423535687782</v>
      </c>
      <c r="M535" s="12">
        <f t="shared" si="87"/>
        <v>262.25102686933445</v>
      </c>
      <c r="N535" s="11">
        <f t="shared" si="88"/>
        <v>3.198183254504078</v>
      </c>
      <c r="O535" s="11">
        <f t="shared" si="89"/>
        <v>804.42000000000007</v>
      </c>
      <c r="P535" s="18">
        <f t="shared" si="81"/>
        <v>3.9644063248815545E-2</v>
      </c>
    </row>
    <row r="536" spans="6:16" x14ac:dyDescent="0.2">
      <c r="F536" s="10">
        <v>5.35</v>
      </c>
      <c r="G536" s="11">
        <f t="shared" si="90"/>
        <v>35.034458176134301</v>
      </c>
      <c r="H536" s="11">
        <f t="shared" si="82"/>
        <v>8.2176976209476678</v>
      </c>
      <c r="I536" s="11">
        <f t="shared" si="83"/>
        <v>6.692892425296626E-2</v>
      </c>
      <c r="J536" s="11">
        <f t="shared" si="84"/>
        <v>26.383415312797943</v>
      </c>
      <c r="K536" s="12">
        <f t="shared" si="85"/>
        <v>31.871587101541177</v>
      </c>
      <c r="L536" s="11">
        <f t="shared" si="86"/>
        <v>0.38867789148220949</v>
      </c>
      <c r="M536" s="12">
        <f t="shared" si="87"/>
        <v>261.91106550016133</v>
      </c>
      <c r="N536" s="11">
        <f t="shared" si="88"/>
        <v>3.1940373841483085</v>
      </c>
      <c r="O536" s="11">
        <f t="shared" si="89"/>
        <v>804.42000000000007</v>
      </c>
      <c r="P536" s="18">
        <f t="shared" si="81"/>
        <v>3.9589518733992621E-2</v>
      </c>
    </row>
    <row r="537" spans="6:16" x14ac:dyDescent="0.2">
      <c r="F537" s="10">
        <v>5.36</v>
      </c>
      <c r="G537" s="11">
        <f t="shared" si="90"/>
        <v>35.11664181600139</v>
      </c>
      <c r="H537" s="11">
        <f t="shared" si="82"/>
        <v>8.2183639867088409</v>
      </c>
      <c r="I537" s="11">
        <f t="shared" si="83"/>
        <v>6.6345080549243596E-2</v>
      </c>
      <c r="J537" s="11">
        <f t="shared" si="84"/>
        <v>26.387694301452001</v>
      </c>
      <c r="K537" s="12">
        <f t="shared" si="85"/>
        <v>31.827990906489976</v>
      </c>
      <c r="L537" s="11">
        <f t="shared" si="86"/>
        <v>0.38814623056695091</v>
      </c>
      <c r="M537" s="12">
        <f t="shared" si="87"/>
        <v>261.57401423519372</v>
      </c>
      <c r="N537" s="11">
        <f t="shared" si="88"/>
        <v>3.1899270028682158</v>
      </c>
      <c r="O537" s="11">
        <f t="shared" si="89"/>
        <v>804.42000000000007</v>
      </c>
      <c r="P537" s="18">
        <f t="shared" si="81"/>
        <v>3.953545011238635E-2</v>
      </c>
    </row>
    <row r="538" spans="6:16" x14ac:dyDescent="0.2">
      <c r="F538" s="10">
        <v>5.37</v>
      </c>
      <c r="G538" s="11">
        <f t="shared" si="90"/>
        <v>35.198832061396743</v>
      </c>
      <c r="H538" s="11">
        <f t="shared" si="82"/>
        <v>8.2190245395354982</v>
      </c>
      <c r="I538" s="11">
        <f t="shared" si="83"/>
        <v>6.5766329912146176E-2</v>
      </c>
      <c r="J538" s="11">
        <f t="shared" si="84"/>
        <v>26.391936305475372</v>
      </c>
      <c r="K538" s="12">
        <f t="shared" si="85"/>
        <v>31.784775358271361</v>
      </c>
      <c r="L538" s="11">
        <f t="shared" si="86"/>
        <v>0.38761921168623609</v>
      </c>
      <c r="M538" s="12">
        <f t="shared" si="87"/>
        <v>261.23984865325554</v>
      </c>
      <c r="N538" s="11">
        <f t="shared" si="88"/>
        <v>3.1858518128445792</v>
      </c>
      <c r="O538" s="11">
        <f t="shared" si="89"/>
        <v>804.42000000000007</v>
      </c>
      <c r="P538" s="18">
        <f t="shared" si="81"/>
        <v>3.9481853231652528E-2</v>
      </c>
    </row>
    <row r="539" spans="6:16" x14ac:dyDescent="0.2">
      <c r="F539" s="10">
        <v>5.38</v>
      </c>
      <c r="G539" s="11">
        <f t="shared" si="90"/>
        <v>35.2810288546981</v>
      </c>
      <c r="H539" s="11">
        <f t="shared" si="82"/>
        <v>8.2196793301358344</v>
      </c>
      <c r="I539" s="11">
        <f t="shared" si="83"/>
        <v>6.5192627913126633E-2</v>
      </c>
      <c r="J539" s="11">
        <f t="shared" si="84"/>
        <v>26.396141641549157</v>
      </c>
      <c r="K539" s="12">
        <f t="shared" si="85"/>
        <v>31.741937130425541</v>
      </c>
      <c r="L539" s="11">
        <f t="shared" si="86"/>
        <v>0.3870967942734822</v>
      </c>
      <c r="M539" s="12">
        <f t="shared" si="87"/>
        <v>260.90854452943</v>
      </c>
      <c r="N539" s="11">
        <f t="shared" si="88"/>
        <v>3.181811518651585</v>
      </c>
      <c r="O539" s="11">
        <f t="shared" si="89"/>
        <v>804.42000000000007</v>
      </c>
      <c r="P539" s="18">
        <f t="shared" si="81"/>
        <v>3.9428723975673707E-2</v>
      </c>
    </row>
    <row r="540" spans="6:16" x14ac:dyDescent="0.2">
      <c r="F540" s="10">
        <v>5.39</v>
      </c>
      <c r="G540" s="11">
        <f t="shared" si="90"/>
        <v>35.363232138785854</v>
      </c>
      <c r="H540" s="11">
        <f t="shared" si="82"/>
        <v>8.2203284087757069</v>
      </c>
      <c r="I540" s="11">
        <f t="shared" si="83"/>
        <v>6.4623930511202951E-2</v>
      </c>
      <c r="J540" s="11">
        <f t="shared" si="84"/>
        <v>26.400310623695301</v>
      </c>
      <c r="K540" s="12">
        <f t="shared" si="85"/>
        <v>31.699472925613943</v>
      </c>
      <c r="L540" s="11">
        <f t="shared" si="86"/>
        <v>0.3865789381172432</v>
      </c>
      <c r="M540" s="12">
        <f t="shared" si="87"/>
        <v>260.58007783364064</v>
      </c>
      <c r="N540" s="11">
        <f t="shared" si="88"/>
        <v>3.1778058272395202</v>
      </c>
      <c r="O540" s="11">
        <f t="shared" si="89"/>
        <v>804.42000000000007</v>
      </c>
      <c r="P540" s="18">
        <f t="shared" si="81"/>
        <v>3.937605826424348E-2</v>
      </c>
    </row>
    <row r="541" spans="6:16" x14ac:dyDescent="0.2">
      <c r="F541" s="10">
        <v>5.4</v>
      </c>
      <c r="G541" s="11">
        <f t="shared" si="90"/>
        <v>35.445441857038681</v>
      </c>
      <c r="H541" s="11">
        <f t="shared" si="82"/>
        <v>8.2209718252824846</v>
      </c>
      <c r="I541" s="11">
        <f t="shared" si="83"/>
        <v>6.406019404957726E-2</v>
      </c>
      <c r="J541" s="11">
        <f t="shared" si="84"/>
        <v>26.404443563297953</v>
      </c>
      <c r="K541" s="12">
        <f t="shared" si="85"/>
        <v>31.657379475363289</v>
      </c>
      <c r="L541" s="11">
        <f t="shared" si="86"/>
        <v>0.38606560335808887</v>
      </c>
      <c r="M541" s="12">
        <f t="shared" si="87"/>
        <v>260.2544247292376</v>
      </c>
      <c r="N541" s="11">
        <f t="shared" si="88"/>
        <v>3.1738344479175318</v>
      </c>
      <c r="O541" s="11">
        <f t="shared" si="89"/>
        <v>804.42000000000007</v>
      </c>
      <c r="P541" s="18">
        <f t="shared" si="81"/>
        <v>3.9323852052753405E-2</v>
      </c>
    </row>
    <row r="542" spans="6:16" x14ac:dyDescent="0.2">
      <c r="F542" s="10">
        <v>5.41</v>
      </c>
      <c r="G542" s="11">
        <f t="shared" si="90"/>
        <v>35.527657953329168</v>
      </c>
      <c r="H542" s="11">
        <f t="shared" si="82"/>
        <v>8.2216096290488725</v>
      </c>
      <c r="I542" s="11">
        <f t="shared" si="83"/>
        <v>6.3501375252285136E-2</v>
      </c>
      <c r="J542" s="11">
        <f t="shared" si="84"/>
        <v>26.408540769124695</v>
      </c>
      <c r="K542" s="12">
        <f t="shared" si="85"/>
        <v>31.615653539812076</v>
      </c>
      <c r="L542" s="11">
        <f t="shared" si="86"/>
        <v>0.38555675048551313</v>
      </c>
      <c r="M542" s="12">
        <f t="shared" si="87"/>
        <v>259.93156157159206</v>
      </c>
      <c r="N542" s="11">
        <f t="shared" si="88"/>
        <v>3.1698970923364884</v>
      </c>
      <c r="O542" s="11">
        <f t="shared" si="89"/>
        <v>804.42000000000007</v>
      </c>
      <c r="P542" s="18">
        <f t="shared" si="81"/>
        <v>3.9272101331882692E-2</v>
      </c>
    </row>
    <row r="543" spans="6:16" x14ac:dyDescent="0.2">
      <c r="F543" s="10">
        <v>5.42</v>
      </c>
      <c r="G543" s="11">
        <f t="shared" si="90"/>
        <v>35.609880372019532</v>
      </c>
      <c r="H543" s="11">
        <f t="shared" si="82"/>
        <v>8.2222418690367078</v>
      </c>
      <c r="I543" s="11">
        <f t="shared" si="83"/>
        <v>6.2947431220872901E-2</v>
      </c>
      <c r="J543" s="11">
        <f t="shared" si="84"/>
        <v>26.412602547347689</v>
      </c>
      <c r="K543" s="12">
        <f t="shared" si="85"/>
        <v>31.574291907459266</v>
      </c>
      <c r="L543" s="11">
        <f t="shared" si="86"/>
        <v>0.38505234033486907</v>
      </c>
      <c r="M543" s="12">
        <f t="shared" si="87"/>
        <v>259.61146490669847</v>
      </c>
      <c r="N543" s="11">
        <f t="shared" si="88"/>
        <v>3.1659934744719322</v>
      </c>
      <c r="O543" s="11">
        <f t="shared" si="89"/>
        <v>804.42000000000007</v>
      </c>
      <c r="P543" s="18">
        <f t="shared" si="81"/>
        <v>3.9220802127290615E-2</v>
      </c>
    </row>
    <row r="544" spans="6:16" x14ac:dyDescent="0.2">
      <c r="F544" s="10">
        <v>5.43</v>
      </c>
      <c r="G544" s="11">
        <f t="shared" si="90"/>
        <v>35.692109057957339</v>
      </c>
      <c r="H544" s="11">
        <f t="shared" si="82"/>
        <v>8.2228685937807207</v>
      </c>
      <c r="I544" s="11">
        <f t="shared" si="83"/>
        <v>6.2398319431104465E-2</v>
      </c>
      <c r="J544" s="11">
        <f t="shared" si="84"/>
        <v>26.416629201564575</v>
      </c>
      <c r="K544" s="12">
        <f t="shared" si="85"/>
        <v>31.533291394915143</v>
      </c>
      <c r="L544" s="11">
        <f t="shared" si="86"/>
        <v>0.38455233408433098</v>
      </c>
      <c r="M544" s="12">
        <f t="shared" si="87"/>
        <v>259.29411146978356</v>
      </c>
      <c r="N544" s="11">
        <f t="shared" si="88"/>
        <v>3.1621233106071167</v>
      </c>
      <c r="O544" s="11">
        <f t="shared" si="89"/>
        <v>804.42000000000007</v>
      </c>
      <c r="P544" s="18">
        <f t="shared" si="81"/>
        <v>3.9169950499311511E-2</v>
      </c>
    </row>
    <row r="545" spans="6:16" x14ac:dyDescent="0.2">
      <c r="F545" s="10">
        <v>5.44</v>
      </c>
      <c r="G545" s="11">
        <f t="shared" si="90"/>
        <v>35.774343956471263</v>
      </c>
      <c r="H545" s="11">
        <f t="shared" si="82"/>
        <v>8.2234898513922499</v>
      </c>
      <c r="I545" s="11">
        <f t="shared" si="83"/>
        <v>6.1853997729697241E-2</v>
      </c>
      <c r="J545" s="11">
        <f t="shared" si="84"/>
        <v>26.420621032819255</v>
      </c>
      <c r="K545" s="12">
        <f t="shared" si="85"/>
        <v>31.492648846654429</v>
      </c>
      <c r="L545" s="11">
        <f t="shared" si="86"/>
        <v>0.3840566932518833</v>
      </c>
      <c r="M545" s="12">
        <f t="shared" si="87"/>
        <v>258.97947818392254</v>
      </c>
      <c r="N545" s="11">
        <f t="shared" si="88"/>
        <v>3.1582863193161286</v>
      </c>
      <c r="O545" s="11">
        <f t="shared" si="89"/>
        <v>804.42000000000007</v>
      </c>
      <c r="P545" s="18">
        <f t="shared" si="81"/>
        <v>3.91195425426525E-2</v>
      </c>
    </row>
    <row r="546" spans="6:16" x14ac:dyDescent="0.2">
      <c r="F546" s="10">
        <v>5.45</v>
      </c>
      <c r="G546" s="11">
        <f t="shared" si="90"/>
        <v>35.856585013366896</v>
      </c>
      <c r="H546" s="11">
        <f t="shared" si="82"/>
        <v>8.2241056895629487</v>
      </c>
      <c r="I546" s="11">
        <f t="shared" si="83"/>
        <v>6.1314424331086172E-2</v>
      </c>
      <c r="J546" s="11">
        <f t="shared" si="84"/>
        <v>26.424578339622553</v>
      </c>
      <c r="K546" s="12">
        <f t="shared" si="85"/>
        <v>31.452361134771618</v>
      </c>
      <c r="L546" s="11">
        <f t="shared" si="86"/>
        <v>0.38356537969233678</v>
      </c>
      <c r="M546" s="12">
        <f t="shared" si="87"/>
        <v>258.66754215866382</v>
      </c>
      <c r="N546" s="11">
        <f t="shared" si="88"/>
        <v>3.1544822214471195</v>
      </c>
      <c r="O546" s="11">
        <f t="shared" si="89"/>
        <v>804.42000000000007</v>
      </c>
      <c r="P546" s="18">
        <f t="shared" si="81"/>
        <v>3.9069574386093861E-2</v>
      </c>
    </row>
    <row r="547" spans="6:16" x14ac:dyDescent="0.2">
      <c r="F547" s="10">
        <v>5.46</v>
      </c>
      <c r="G547" s="11">
        <f t="shared" si="90"/>
        <v>35.938832174922581</v>
      </c>
      <c r="H547" s="11">
        <f t="shared" si="82"/>
        <v>8.2247161555684372</v>
      </c>
      <c r="I547" s="11">
        <f t="shared" si="83"/>
        <v>6.0779557814215512E-2</v>
      </c>
      <c r="J547" s="11">
        <f t="shared" si="84"/>
        <v>26.42850141797269</v>
      </c>
      <c r="K547" s="12">
        <f t="shared" si="85"/>
        <v>31.412425158738362</v>
      </c>
      <c r="L547" s="11">
        <f t="shared" si="86"/>
        <v>0.38307835559437026</v>
      </c>
      <c r="M547" s="12">
        <f t="shared" si="87"/>
        <v>258.35828068865982</v>
      </c>
      <c r="N547" s="11">
        <f t="shared" si="88"/>
        <v>3.1507107401056076</v>
      </c>
      <c r="O547" s="11">
        <f t="shared" si="89"/>
        <v>804.42000000000007</v>
      </c>
      <c r="P547" s="18">
        <f t="shared" si="81"/>
        <v>3.9020042192191913E-2</v>
      </c>
    </row>
    <row r="548" spans="6:16" x14ac:dyDescent="0.2">
      <c r="F548" s="10">
        <v>5.47</v>
      </c>
      <c r="G548" s="11">
        <f t="shared" si="90"/>
        <v>36.0210853878853</v>
      </c>
      <c r="H548" s="11">
        <f t="shared" si="82"/>
        <v>8.2253212962719342</v>
      </c>
      <c r="I548" s="11">
        <f t="shared" si="83"/>
        <v>6.0249357119359657E-2</v>
      </c>
      <c r="J548" s="11">
        <f t="shared" si="84"/>
        <v>26.432390561375584</v>
      </c>
      <c r="K548" s="12">
        <f t="shared" si="85"/>
        <v>31.372837845163076</v>
      </c>
      <c r="L548" s="11">
        <f t="shared" si="86"/>
        <v>0.38259558347759848</v>
      </c>
      <c r="M548" s="12">
        <f t="shared" si="87"/>
        <v>258.05167125230594</v>
      </c>
      <c r="N548" s="11">
        <f t="shared" si="88"/>
        <v>3.1469716006378774</v>
      </c>
      <c r="O548" s="11">
        <f t="shared" si="89"/>
        <v>804.42000000000007</v>
      </c>
      <c r="P548" s="18">
        <f t="shared" si="81"/>
        <v>3.897094215698451E-2</v>
      </c>
    </row>
    <row r="549" spans="6:16" x14ac:dyDescent="0.2">
      <c r="F549" s="10">
        <v>5.48</v>
      </c>
      <c r="G549" s="11">
        <f t="shared" si="90"/>
        <v>36.103344599466581</v>
      </c>
      <c r="H549" s="11">
        <f t="shared" si="82"/>
        <v>8.2259211581278535</v>
      </c>
      <c r="I549" s="11">
        <f t="shared" si="83"/>
        <v>5.9723781544970864E-2</v>
      </c>
      <c r="J549" s="11">
        <f t="shared" si="84"/>
        <v>26.436246060865045</v>
      </c>
      <c r="K549" s="12">
        <f t="shared" si="85"/>
        <v>31.333596147552655</v>
      </c>
      <c r="L549" s="11">
        <f t="shared" si="86"/>
        <v>0.38211702618966653</v>
      </c>
      <c r="M549" s="12">
        <f t="shared" si="87"/>
        <v>257.7476915103868</v>
      </c>
      <c r="N549" s="11">
        <f t="shared" si="88"/>
        <v>3.1432645306144731</v>
      </c>
      <c r="O549" s="11">
        <f t="shared" si="89"/>
        <v>804.42000000000007</v>
      </c>
      <c r="P549" s="18">
        <f t="shared" si="81"/>
        <v>3.8922270509699153E-2</v>
      </c>
    </row>
    <row r="550" spans="6:16" x14ac:dyDescent="0.2">
      <c r="F550" s="10">
        <v>5.49</v>
      </c>
      <c r="G550" s="11">
        <f t="shared" si="90"/>
        <v>36.185609757338433</v>
      </c>
      <c r="H550" s="11">
        <f t="shared" si="82"/>
        <v>8.2265157871853738</v>
      </c>
      <c r="I550" s="11">
        <f t="shared" si="83"/>
        <v>5.9202790744554805E-2</v>
      </c>
      <c r="J550" s="11">
        <f t="shared" si="84"/>
        <v>26.44006820502284</v>
      </c>
      <c r="K550" s="12">
        <f t="shared" si="85"/>
        <v>31.294697046076333</v>
      </c>
      <c r="L550" s="11">
        <f t="shared" si="86"/>
        <v>0.38164264690336991</v>
      </c>
      <c r="M550" s="12">
        <f t="shared" si="87"/>
        <v>257.44631930473042</v>
      </c>
      <c r="N550" s="11">
        <f t="shared" si="88"/>
        <v>3.1395892598137856</v>
      </c>
      <c r="O550" s="11">
        <f t="shared" si="89"/>
        <v>804.42000000000007</v>
      </c>
      <c r="P550" s="18">
        <f t="shared" si="81"/>
        <v>3.8874023512463621E-2</v>
      </c>
    </row>
    <row r="551" spans="6:16" x14ac:dyDescent="0.2">
      <c r="F551" s="10">
        <v>5.5</v>
      </c>
      <c r="G551" s="11">
        <f t="shared" si="90"/>
        <v>36.267880809629354</v>
      </c>
      <c r="H551" s="11">
        <f t="shared" si="82"/>
        <v>8.2271052290919719</v>
      </c>
      <c r="I551" s="11">
        <f t="shared" si="83"/>
        <v>5.8686344723573272E-2</v>
      </c>
      <c r="J551" s="11">
        <f t="shared" si="84"/>
        <v>26.443857279998547</v>
      </c>
      <c r="K551" s="12">
        <f t="shared" si="85"/>
        <v>31.256137547331555</v>
      </c>
      <c r="L551" s="11">
        <f t="shared" si="86"/>
        <v>0.38117240911379946</v>
      </c>
      <c r="M551" s="12">
        <f t="shared" si="87"/>
        <v>257.14753265686937</v>
      </c>
      <c r="N551" s="11">
        <f t="shared" si="88"/>
        <v>3.1359455202057238</v>
      </c>
      <c r="O551" s="11">
        <f t="shared" si="89"/>
        <v>804.42000000000007</v>
      </c>
      <c r="P551" s="18">
        <f t="shared" si="81"/>
        <v>3.882619746001903E-2</v>
      </c>
    </row>
    <row r="552" spans="6:16" x14ac:dyDescent="0.2">
      <c r="F552" s="10">
        <v>5.51</v>
      </c>
      <c r="G552" s="11">
        <f t="shared" si="90"/>
        <v>36.350157704920321</v>
      </c>
      <c r="H552" s="11">
        <f t="shared" si="82"/>
        <v>8.2276895290969208</v>
      </c>
      <c r="I552" s="11">
        <f t="shared" si="83"/>
        <v>5.8174403836374004E-2</v>
      </c>
      <c r="J552" s="11">
        <f t="shared" si="84"/>
        <v>26.447613569529267</v>
      </c>
      <c r="K552" s="12">
        <f t="shared" si="85"/>
        <v>31.217914684111935</v>
      </c>
      <c r="L552" s="11">
        <f t="shared" si="86"/>
        <v>0.38070627663551143</v>
      </c>
      <c r="M552" s="12">
        <f t="shared" si="87"/>
        <v>256.85130976670877</v>
      </c>
      <c r="N552" s="11">
        <f t="shared" si="88"/>
        <v>3.1323330459354732</v>
      </c>
      <c r="O552" s="11">
        <f t="shared" si="89"/>
        <v>804.42000000000007</v>
      </c>
      <c r="P552" s="18">
        <f t="shared" si="81"/>
        <v>3.8778788679435475E-2</v>
      </c>
    </row>
    <row r="553" spans="6:16" x14ac:dyDescent="0.2">
      <c r="F553" s="10">
        <v>5.52</v>
      </c>
      <c r="G553" s="11">
        <f t="shared" si="90"/>
        <v>36.432440392240871</v>
      </c>
      <c r="H553" s="11">
        <f t="shared" si="82"/>
        <v>8.228268732054774</v>
      </c>
      <c r="I553" s="11">
        <f t="shared" si="83"/>
        <v>5.7666928783147248E-2</v>
      </c>
      <c r="J553" s="11">
        <f t="shared" si="84"/>
        <v>26.451337354959275</v>
      </c>
      <c r="K553" s="12">
        <f t="shared" si="85"/>
        <v>31.180025515177348</v>
      </c>
      <c r="L553" s="11">
        <f t="shared" si="86"/>
        <v>0.38024421359972377</v>
      </c>
      <c r="M553" s="12">
        <f t="shared" si="87"/>
        <v>256.5576290112038</v>
      </c>
      <c r="N553" s="11">
        <f t="shared" si="88"/>
        <v>3.1287515733073636</v>
      </c>
      <c r="O553" s="11">
        <f t="shared" si="89"/>
        <v>804.42000000000007</v>
      </c>
      <c r="P553" s="18">
        <f t="shared" si="81"/>
        <v>3.873179352983018E-2</v>
      </c>
    </row>
    <row r="554" spans="6:16" x14ac:dyDescent="0.2">
      <c r="F554" s="10">
        <v>5.53</v>
      </c>
      <c r="G554" s="11">
        <f t="shared" si="90"/>
        <v>36.514728821065155</v>
      </c>
      <c r="H554" s="11">
        <f t="shared" si="82"/>
        <v>8.2288428824288022</v>
      </c>
      <c r="I554" s="11">
        <f t="shared" si="83"/>
        <v>5.7163880606908642E-2</v>
      </c>
      <c r="J554" s="11">
        <f t="shared" si="84"/>
        <v>26.455028915259419</v>
      </c>
      <c r="K554" s="12">
        <f t="shared" si="85"/>
        <v>31.142467125025927</v>
      </c>
      <c r="L554" s="11">
        <f t="shared" si="86"/>
        <v>0.37978618445153572</v>
      </c>
      <c r="M554" s="12">
        <f t="shared" si="87"/>
        <v>256.26646894304258</v>
      </c>
      <c r="N554" s="11">
        <f t="shared" si="88"/>
        <v>3.1252008407688119</v>
      </c>
      <c r="O554" s="11">
        <f t="shared" si="89"/>
        <v>804.42000000000007</v>
      </c>
      <c r="P554" s="18">
        <f t="shared" si="81"/>
        <v>3.8685208402087959E-2</v>
      </c>
    </row>
    <row r="555" spans="6:16" x14ac:dyDescent="0.2">
      <c r="F555" s="10">
        <v>5.54</v>
      </c>
      <c r="G555" s="11">
        <f t="shared" si="90"/>
        <v>36.597022941308097</v>
      </c>
      <c r="H555" s="11">
        <f t="shared" si="82"/>
        <v>8.2294120242944082</v>
      </c>
      <c r="I555" s="11">
        <f t="shared" si="83"/>
        <v>5.6665220690509062E-2</v>
      </c>
      <c r="J555" s="11">
        <f t="shared" si="84"/>
        <v>26.458688527046448</v>
      </c>
      <c r="K555" s="12">
        <f t="shared" si="85"/>
        <v>31.105236623668191</v>
      </c>
      <c r="L555" s="11">
        <f t="shared" si="86"/>
        <v>0.37933215394717307</v>
      </c>
      <c r="M555" s="12">
        <f t="shared" si="87"/>
        <v>255.97780828933782</v>
      </c>
      <c r="N555" s="11">
        <f t="shared" si="88"/>
        <v>3.1216805888943635</v>
      </c>
      <c r="O555" s="11">
        <f t="shared" si="89"/>
        <v>804.42000000000007</v>
      </c>
      <c r="P555" s="18">
        <f t="shared" si="81"/>
        <v>3.8639029718584281E-2</v>
      </c>
    </row>
    <row r="556" spans="6:16" x14ac:dyDescent="0.2">
      <c r="F556" s="10">
        <v>5.55</v>
      </c>
      <c r="G556" s="11">
        <f t="shared" si="90"/>
        <v>36.679322703321525</v>
      </c>
      <c r="H556" s="11">
        <f t="shared" si="82"/>
        <v>8.229976201342506</v>
      </c>
      <c r="I556" s="11">
        <f t="shared" si="83"/>
        <v>5.617091075366977E-2</v>
      </c>
      <c r="J556" s="11">
        <f t="shared" si="84"/>
        <v>26.462316464602104</v>
      </c>
      <c r="K556" s="12">
        <f t="shared" si="85"/>
        <v>31.068331146403025</v>
      </c>
      <c r="L556" s="11">
        <f t="shared" si="86"/>
        <v>0.37888208715125643</v>
      </c>
      <c r="M556" s="12">
        <f t="shared" si="87"/>
        <v>255.69162595032503</v>
      </c>
      <c r="N556" s="11">
        <f t="shared" si="88"/>
        <v>3.1181905603698179</v>
      </c>
      <c r="O556" s="11">
        <f t="shared" si="89"/>
        <v>804.42000000000007</v>
      </c>
      <c r="P556" s="18">
        <f t="shared" si="81"/>
        <v>3.8593253932910521E-2</v>
      </c>
    </row>
    <row r="557" spans="6:16" x14ac:dyDescent="0.2">
      <c r="F557" s="10">
        <v>5.56</v>
      </c>
      <c r="G557" s="11">
        <f t="shared" si="90"/>
        <v>36.761628057890356</v>
      </c>
      <c r="H557" s="11">
        <f t="shared" si="82"/>
        <v>8.2305354568828886</v>
      </c>
      <c r="I557" s="11">
        <f t="shared" si="83"/>
        <v>5.568091285004375E-2</v>
      </c>
      <c r="J557" s="11">
        <f t="shared" si="84"/>
        <v>26.465912999892268</v>
      </c>
      <c r="K557" s="12">
        <f t="shared" si="85"/>
        <v>31.031747853595856</v>
      </c>
      <c r="L557" s="11">
        <f t="shared" si="86"/>
        <v>0.37843594943409581</v>
      </c>
      <c r="M557" s="12">
        <f t="shared" si="87"/>
        <v>255.40790099807018</v>
      </c>
      <c r="N557" s="11">
        <f t="shared" si="88"/>
        <v>3.1147304999764653</v>
      </c>
      <c r="O557" s="11">
        <f t="shared" si="89"/>
        <v>804.42000000000007</v>
      </c>
      <c r="P557" s="18">
        <f t="shared" si="81"/>
        <v>3.8547877529601898E-2</v>
      </c>
    </row>
    <row r="558" spans="6:16" x14ac:dyDescent="0.2">
      <c r="F558" s="10">
        <v>5.57</v>
      </c>
      <c r="G558" s="11">
        <f t="shared" si="90"/>
        <v>36.843938956228833</v>
      </c>
      <c r="H558" s="11">
        <f t="shared" si="82"/>
        <v>8.2310898338475305</v>
      </c>
      <c r="I558" s="11">
        <f t="shared" si="83"/>
        <v>5.5195189364302968E-2</v>
      </c>
      <c r="J558" s="11">
        <f t="shared" si="84"/>
        <v>26.469478402585658</v>
      </c>
      <c r="K558" s="12">
        <f t="shared" si="85"/>
        <v>30.995483930458501</v>
      </c>
      <c r="L558" s="11">
        <f t="shared" si="86"/>
        <v>0.3779937064690061</v>
      </c>
      <c r="M558" s="12">
        <f t="shared" si="87"/>
        <v>255.12661267518146</v>
      </c>
      <c r="N558" s="11">
        <f t="shared" si="88"/>
        <v>3.1113001545753836</v>
      </c>
      <c r="O558" s="11">
        <f t="shared" si="89"/>
        <v>804.42000000000007</v>
      </c>
      <c r="P558" s="18">
        <f t="shared" si="81"/>
        <v>3.8502897023867458E-2</v>
      </c>
    </row>
    <row r="559" spans="6:16" x14ac:dyDescent="0.2">
      <c r="F559" s="10">
        <v>5.58</v>
      </c>
      <c r="G559" s="11">
        <f t="shared" si="90"/>
        <v>36.926255349976771</v>
      </c>
      <c r="H559" s="11">
        <f t="shared" si="82"/>
        <v>8.2316393747939056</v>
      </c>
      <c r="I559" s="11">
        <f t="shared" si="83"/>
        <v>5.4713703009250769E-2</v>
      </c>
      <c r="J559" s="11">
        <f t="shared" si="84"/>
        <v>26.473012940072696</v>
      </c>
      <c r="K559" s="12">
        <f t="shared" si="85"/>
        <v>30.959536586831259</v>
      </c>
      <c r="L559" s="11">
        <f t="shared" si="86"/>
        <v>0.37755532422964949</v>
      </c>
      <c r="M559" s="12">
        <f t="shared" si="87"/>
        <v>254.84774039353272</v>
      </c>
      <c r="N559" s="11">
        <f t="shared" si="88"/>
        <v>3.1078992730918622</v>
      </c>
      <c r="O559" s="11">
        <f t="shared" si="89"/>
        <v>804.42000000000007</v>
      </c>
      <c r="P559" s="18">
        <f t="shared" si="81"/>
        <v>3.8458308961322685E-2</v>
      </c>
    </row>
    <row r="560" spans="6:16" x14ac:dyDescent="0.2">
      <c r="F560" s="10">
        <v>5.59</v>
      </c>
      <c r="G560" s="11">
        <f t="shared" si="90"/>
        <v>37.008577191195855</v>
      </c>
      <c r="H560" s="11">
        <f t="shared" si="82"/>
        <v>8.2321841219082419</v>
      </c>
      <c r="I560" s="11">
        <f t="shared" si="83"/>
        <v>5.4236416822959092E-2</v>
      </c>
      <c r="J560" s="11">
        <f t="shared" si="84"/>
        <v>26.476516877484055</v>
      </c>
      <c r="K560" s="12">
        <f t="shared" si="85"/>
        <v>30.923903056966701</v>
      </c>
      <c r="L560" s="11">
        <f t="shared" si="86"/>
        <v>0.37712076898739877</v>
      </c>
      <c r="M560" s="12">
        <f t="shared" si="87"/>
        <v>254.57126373299101</v>
      </c>
      <c r="N560" s="11">
        <f t="shared" si="88"/>
        <v>3.1045276064998903</v>
      </c>
      <c r="O560" s="11">
        <f t="shared" si="89"/>
        <v>804.42000000000007</v>
      </c>
      <c r="P560" s="18">
        <f t="shared" si="81"/>
        <v>3.841410991772426E-2</v>
      </c>
    </row>
    <row r="561" spans="6:16" x14ac:dyDescent="0.2">
      <c r="F561" s="10">
        <v>5.6</v>
      </c>
      <c r="G561" s="11">
        <f t="shared" si="90"/>
        <v>37.090904432365939</v>
      </c>
      <c r="H561" s="11">
        <f t="shared" si="82"/>
        <v>8.2327241170087611</v>
      </c>
      <c r="I561" s="11">
        <f t="shared" si="83"/>
        <v>5.3763294165931487E-2</v>
      </c>
      <c r="J561" s="11">
        <f t="shared" si="84"/>
        <v>26.479990477709048</v>
      </c>
      <c r="K561" s="12">
        <f t="shared" si="85"/>
        <v>30.888580599315432</v>
      </c>
      <c r="L561" s="11">
        <f t="shared" si="86"/>
        <v>0.37669000730872476</v>
      </c>
      <c r="M561" s="12">
        <f t="shared" si="87"/>
        <v>254.2971624401531</v>
      </c>
      <c r="N561" s="11">
        <f t="shared" si="88"/>
        <v>3.1011849078067448</v>
      </c>
      <c r="O561" s="11">
        <f t="shared" si="89"/>
        <v>804.42000000000007</v>
      </c>
      <c r="P561" s="18">
        <f t="shared" si="81"/>
        <v>3.8370296498707171E-2</v>
      </c>
    </row>
    <row r="562" spans="6:16" x14ac:dyDescent="0.2">
      <c r="F562" s="10">
        <v>5.61</v>
      </c>
      <c r="G562" s="11">
        <f t="shared" si="90"/>
        <v>37.173237026381429</v>
      </c>
      <c r="H562" s="11">
        <f t="shared" si="82"/>
        <v>8.2332594015488905</v>
      </c>
      <c r="I562" s="11">
        <f t="shared" si="83"/>
        <v>5.3294298718290167E-2</v>
      </c>
      <c r="J562" s="11">
        <f t="shared" si="84"/>
        <v>26.483434001414036</v>
      </c>
      <c r="K562" s="12">
        <f t="shared" si="85"/>
        <v>30.853566496313832</v>
      </c>
      <c r="L562" s="11">
        <f t="shared" si="86"/>
        <v>0.37626300605260771</v>
      </c>
      <c r="M562" s="12">
        <f t="shared" si="87"/>
        <v>254.02541642708971</v>
      </c>
      <c r="N562" s="11">
        <f t="shared" si="88"/>
        <v>3.0978709320376794</v>
      </c>
      <c r="O562" s="11">
        <f t="shared" si="89"/>
        <v>804.42000000000007</v>
      </c>
      <c r="P562" s="18">
        <f t="shared" si="81"/>
        <v>3.8326865339524133E-2</v>
      </c>
    </row>
    <row r="563" spans="6:16" x14ac:dyDescent="0.2">
      <c r="F563" s="10">
        <v>5.62</v>
      </c>
      <c r="G563" s="11">
        <f t="shared" si="90"/>
        <v>37.255574926547631</v>
      </c>
      <c r="H563" s="11">
        <f t="shared" si="82"/>
        <v>8.2337900166204463</v>
      </c>
      <c r="I563" s="11">
        <f t="shared" si="83"/>
        <v>5.2829394476988152E-2</v>
      </c>
      <c r="J563" s="11">
        <f t="shared" si="84"/>
        <v>26.486847707060523</v>
      </c>
      <c r="K563" s="12">
        <f t="shared" si="85"/>
        <v>30.818858054173553</v>
      </c>
      <c r="L563" s="11">
        <f t="shared" si="86"/>
        <v>0.37583973236797014</v>
      </c>
      <c r="M563" s="12">
        <f t="shared" si="87"/>
        <v>253.75600577009683</v>
      </c>
      <c r="N563" s="11">
        <f t="shared" si="88"/>
        <v>3.0945854362206928</v>
      </c>
      <c r="O563" s="11">
        <f t="shared" si="89"/>
        <v>804.42000000000007</v>
      </c>
      <c r="P563" s="18">
        <f t="shared" si="81"/>
        <v>3.8283813104787311E-2</v>
      </c>
    </row>
    <row r="564" spans="6:16" x14ac:dyDescent="0.2">
      <c r="F564" s="10">
        <v>5.63</v>
      </c>
      <c r="G564" s="11">
        <f t="shared" si="90"/>
        <v>37.337918086577197</v>
      </c>
      <c r="H564" s="11">
        <f t="shared" si="82"/>
        <v>8.2343160029567866</v>
      </c>
      <c r="I564" s="11">
        <f t="shared" si="83"/>
        <v>5.2368545753044962E-2</v>
      </c>
      <c r="J564" s="11">
        <f t="shared" si="84"/>
        <v>26.490231850923234</v>
      </c>
      <c r="K564" s="12">
        <f t="shared" si="85"/>
        <v>30.784452602672921</v>
      </c>
      <c r="L564" s="11">
        <f t="shared" si="86"/>
        <v>0.37542015369113318</v>
      </c>
      <c r="M564" s="12">
        <f t="shared" si="87"/>
        <v>253.48891070845434</v>
      </c>
      <c r="N564" s="11">
        <f t="shared" si="88"/>
        <v>3.0913281793713945</v>
      </c>
      <c r="O564" s="11">
        <f t="shared" si="89"/>
        <v>804.42000000000007</v>
      </c>
      <c r="P564" s="18">
        <f t="shared" ref="P564:P601" si="91">K564/(SQRT(K564^2+O564^2))</f>
        <v>3.8241136488212188E-2</v>
      </c>
    </row>
    <row r="565" spans="6:16" x14ac:dyDescent="0.2">
      <c r="F565" s="10">
        <v>5.64</v>
      </c>
      <c r="G565" s="11">
        <f t="shared" si="90"/>
        <v>37.420266460586554</v>
      </c>
      <c r="H565" s="11">
        <f t="shared" si="82"/>
        <v>8.2348374009359393</v>
      </c>
      <c r="I565" s="11">
        <f t="shared" si="83"/>
        <v>5.1911717168807367E-2</v>
      </c>
      <c r="J565" s="11">
        <f t="shared" si="84"/>
        <v>26.493586687107985</v>
      </c>
      <c r="K565" s="12">
        <f t="shared" si="85"/>
        <v>30.750347494950191</v>
      </c>
      <c r="L565" s="11">
        <f t="shared" si="86"/>
        <v>0.375004237743295</v>
      </c>
      <c r="M565" s="12">
        <f t="shared" si="87"/>
        <v>253.2241116431926</v>
      </c>
      <c r="N565" s="11">
        <f t="shared" si="88"/>
        <v>3.0880989224779585</v>
      </c>
      <c r="O565" s="11">
        <f t="shared" si="89"/>
        <v>804.42000000000007</v>
      </c>
      <c r="P565" s="18">
        <f t="shared" si="91"/>
        <v>3.8198832212363733E-2</v>
      </c>
    </row>
    <row r="566" spans="6:16" x14ac:dyDescent="0.2">
      <c r="F566" s="10">
        <v>5.65</v>
      </c>
      <c r="G566" s="11">
        <f t="shared" si="90"/>
        <v>37.502620003092389</v>
      </c>
      <c r="H566" s="11">
        <f t="shared" si="82"/>
        <v>8.2353542505836987</v>
      </c>
      <c r="I566" s="11">
        <f t="shared" si="83"/>
        <v>5.1458873655233391E-2</v>
      </c>
      <c r="J566" s="11">
        <f t="shared" si="84"/>
        <v>26.496912467569462</v>
      </c>
      <c r="K566" s="12">
        <f t="shared" si="85"/>
        <v>30.716540107298599</v>
      </c>
      <c r="L566" s="11">
        <f t="shared" si="86"/>
        <v>0.37459195252803168</v>
      </c>
      <c r="M566" s="12">
        <f t="shared" si="87"/>
        <v>252.96158913586618</v>
      </c>
      <c r="N566" s="11">
        <f t="shared" si="88"/>
        <v>3.084897428486173</v>
      </c>
      <c r="O566" s="11">
        <f t="shared" si="89"/>
        <v>804.42000000000007</v>
      </c>
      <c r="P566" s="18">
        <f t="shared" si="91"/>
        <v>3.8156897028404781E-2</v>
      </c>
    </row>
    <row r="567" spans="6:16" x14ac:dyDescent="0.2">
      <c r="F567" s="10">
        <v>5.66</v>
      </c>
      <c r="G567" s="11">
        <f t="shared" si="90"/>
        <v>37.584978669008159</v>
      </c>
      <c r="H567" s="11">
        <f t="shared" si="82"/>
        <v>8.235866591576702</v>
      </c>
      <c r="I567" s="11">
        <f t="shared" si="83"/>
        <v>5.1009980449200173E-2</v>
      </c>
      <c r="J567" s="11">
        <f t="shared" si="84"/>
        <v>26.500209442128842</v>
      </c>
      <c r="K567" s="12">
        <f t="shared" si="85"/>
        <v>30.683027838963255</v>
      </c>
      <c r="L567" s="11">
        <f t="shared" si="86"/>
        <v>0.37418326632882021</v>
      </c>
      <c r="M567" s="12">
        <f t="shared" si="87"/>
        <v>252.70132390733536</v>
      </c>
      <c r="N567" s="11">
        <f t="shared" si="88"/>
        <v>3.0817234622845779</v>
      </c>
      <c r="O567" s="11">
        <f t="shared" si="89"/>
        <v>804.42000000000007</v>
      </c>
      <c r="P567" s="18">
        <f t="shared" si="91"/>
        <v>3.8115327715846602E-2</v>
      </c>
    </row>
    <row r="568" spans="6:16" x14ac:dyDescent="0.2">
      <c r="F568" s="10">
        <v>5.67</v>
      </c>
      <c r="G568" s="11">
        <f t="shared" si="90"/>
        <v>37.667342413640611</v>
      </c>
      <c r="H568" s="11">
        <f t="shared" si="82"/>
        <v>8.2363744632454736</v>
      </c>
      <c r="I568" s="11">
        <f t="shared" si="83"/>
        <v>5.0565003090835392E-2</v>
      </c>
      <c r="J568" s="11">
        <f t="shared" si="84"/>
        <v>26.503477858491284</v>
      </c>
      <c r="K568" s="12">
        <f t="shared" si="85"/>
        <v>30.649808111939784</v>
      </c>
      <c r="L568" s="11">
        <f t="shared" si="86"/>
        <v>0.37377814770658274</v>
      </c>
      <c r="M568" s="12">
        <f t="shared" si="87"/>
        <v>252.44329683655479</v>
      </c>
      <c r="N568" s="11">
        <f t="shared" si="88"/>
        <v>3.0785767906896928</v>
      </c>
      <c r="O568" s="11">
        <f t="shared" si="89"/>
        <v>804.42000000000007</v>
      </c>
      <c r="P568" s="18">
        <f t="shared" si="91"/>
        <v>3.8074121082301571E-2</v>
      </c>
    </row>
    <row r="569" spans="6:16" x14ac:dyDescent="0.2">
      <c r="F569" s="10">
        <v>5.68</v>
      </c>
      <c r="G569" s="11">
        <f t="shared" si="90"/>
        <v>37.749711192686384</v>
      </c>
      <c r="H569" s="11">
        <f t="shared" si="82"/>
        <v>8.2368779045774456</v>
      </c>
      <c r="I569" s="11">
        <f t="shared" si="83"/>
        <v>5.0123907420871888E-2</v>
      </c>
      <c r="J569" s="11">
        <f t="shared" si="84"/>
        <v>26.506717962263302</v>
      </c>
      <c r="K569" s="12">
        <f t="shared" si="85"/>
        <v>30.616878370774796</v>
      </c>
      <c r="L569" s="11">
        <f t="shared" si="86"/>
        <v>0.37337656549725362</v>
      </c>
      <c r="M569" s="12">
        <f t="shared" si="87"/>
        <v>252.18748895937003</v>
      </c>
      <c r="N569" s="11">
        <f t="shared" si="88"/>
        <v>3.0754571824313417</v>
      </c>
      <c r="O569" s="11">
        <f t="shared" si="89"/>
        <v>804.42000000000007</v>
      </c>
      <c r="P569" s="18">
        <f t="shared" si="91"/>
        <v>3.8033273963238128E-2</v>
      </c>
    </row>
    <row r="570" spans="6:16" x14ac:dyDescent="0.2">
      <c r="F570" s="10">
        <v>5.69</v>
      </c>
      <c r="G570" s="11">
        <f t="shared" si="90"/>
        <v>37.832084962228585</v>
      </c>
      <c r="H570" s="11">
        <f t="shared" si="82"/>
        <v>8.2373769542199486</v>
      </c>
      <c r="I570" s="11">
        <f t="shared" si="83"/>
        <v>4.968665957802524E-2</v>
      </c>
      <c r="J570" s="11">
        <f t="shared" si="84"/>
        <v>26.509929996969969</v>
      </c>
      <c r="K570" s="12">
        <f t="shared" si="85"/>
        <v>30.58423608236804</v>
      </c>
      <c r="L570" s="11">
        <f t="shared" si="86"/>
        <v>0.37297848880936635</v>
      </c>
      <c r="M570" s="12">
        <f t="shared" si="87"/>
        <v>251.9338814673207</v>
      </c>
      <c r="N570" s="11">
        <f t="shared" si="88"/>
        <v>3.0723644081380574</v>
      </c>
      <c r="O570" s="11">
        <f t="shared" si="89"/>
        <v>804.42000000000007</v>
      </c>
      <c r="P570" s="18">
        <f t="shared" si="91"/>
        <v>3.7992783221737679E-2</v>
      </c>
    </row>
    <row r="571" spans="6:16" x14ac:dyDescent="0.2">
      <c r="F571" s="10">
        <v>5.7</v>
      </c>
      <c r="G571" s="11">
        <f t="shared" si="90"/>
        <v>37.914463678733419</v>
      </c>
      <c r="H571" s="11">
        <f t="shared" si="82"/>
        <v>8.2378716504831786</v>
      </c>
      <c r="I571" s="11">
        <f t="shared" si="83"/>
        <v>4.9253225996394707E-2</v>
      </c>
      <c r="J571" s="11">
        <f t="shared" si="84"/>
        <v>26.513114204072032</v>
      </c>
      <c r="K571" s="12">
        <f t="shared" si="85"/>
        <v>30.551878735776398</v>
      </c>
      <c r="L571" s="11">
        <f t="shared" si="86"/>
        <v>0.3725838870216634</v>
      </c>
      <c r="M571" s="12">
        <f t="shared" si="87"/>
        <v>251.68245570645226</v>
      </c>
      <c r="N571" s="11">
        <f t="shared" si="88"/>
        <v>3.0692982403225884</v>
      </c>
      <c r="O571" s="11">
        <f t="shared" si="89"/>
        <v>804.42000000000007</v>
      </c>
      <c r="P571" s="18">
        <f t="shared" si="91"/>
        <v>3.7952645748253848E-2</v>
      </c>
    </row>
    <row r="572" spans="6:16" x14ac:dyDescent="0.2">
      <c r="F572" s="10">
        <v>5.71</v>
      </c>
      <c r="G572" s="11">
        <f t="shared" si="90"/>
        <v>37.996847299046848</v>
      </c>
      <c r="H572" s="11">
        <f t="shared" si="82"/>
        <v>8.2383620313431383</v>
      </c>
      <c r="I572" s="11">
        <f t="shared" si="83"/>
        <v>4.8823573402886192E-2</v>
      </c>
      <c r="J572" s="11">
        <f t="shared" si="84"/>
        <v>26.516270822982868</v>
      </c>
      <c r="K572" s="12">
        <f t="shared" si="85"/>
        <v>30.519803842019535</v>
      </c>
      <c r="L572" s="11">
        <f t="shared" si="86"/>
        <v>0.37219272978072604</v>
      </c>
      <c r="M572" s="12">
        <f t="shared" si="87"/>
        <v>251.43319317613418</v>
      </c>
      <c r="N572" s="11">
        <f t="shared" si="88"/>
        <v>3.0662584533674901</v>
      </c>
      <c r="O572" s="11">
        <f t="shared" si="89"/>
        <v>804.42000000000007</v>
      </c>
      <c r="P572" s="18">
        <f t="shared" si="91"/>
        <v>3.7912858460373636E-2</v>
      </c>
    </row>
    <row r="573" spans="6:16" x14ac:dyDescent="0.2">
      <c r="F573" s="10">
        <v>5.72</v>
      </c>
      <c r="G573" s="11">
        <f t="shared" si="90"/>
        <v>38.079235780391294</v>
      </c>
      <c r="H573" s="11">
        <f t="shared" si="82"/>
        <v>8.2388481344445541</v>
      </c>
      <c r="I573" s="11">
        <f t="shared" si="83"/>
        <v>4.8397668814657992E-2</v>
      </c>
      <c r="J573" s="11">
        <f t="shared" si="84"/>
        <v>26.519400091085313</v>
      </c>
      <c r="K573" s="12">
        <f t="shared" si="85"/>
        <v>30.488008933887269</v>
      </c>
      <c r="L573" s="11">
        <f t="shared" si="86"/>
        <v>0.37180498699862524</v>
      </c>
      <c r="M573" s="12">
        <f t="shared" si="87"/>
        <v>251.18607552788603</v>
      </c>
      <c r="N573" s="11">
        <f t="shared" si="88"/>
        <v>3.0632448235108054</v>
      </c>
      <c r="O573" s="11">
        <f t="shared" si="89"/>
        <v>804.42000000000007</v>
      </c>
      <c r="P573" s="18">
        <f t="shared" si="91"/>
        <v>3.7873418302580703E-2</v>
      </c>
    </row>
    <row r="574" spans="6:16" x14ac:dyDescent="0.2">
      <c r="F574" s="10">
        <v>5.73</v>
      </c>
      <c r="G574" s="11">
        <f t="shared" si="90"/>
        <v>38.161629080362331</v>
      </c>
      <c r="H574" s="11">
        <f t="shared" si="82"/>
        <v>8.2393299971037663</v>
      </c>
      <c r="I574" s="11">
        <f t="shared" si="83"/>
        <v>4.7975479536588976E-2</v>
      </c>
      <c r="J574" s="11">
        <f t="shared" si="84"/>
        <v>26.522502243748409</v>
      </c>
      <c r="K574" s="12">
        <f t="shared" si="85"/>
        <v>30.456491565748706</v>
      </c>
      <c r="L574" s="11">
        <f t="shared" si="86"/>
        <v>0.37142062885059396</v>
      </c>
      <c r="M574" s="12">
        <f t="shared" si="87"/>
        <v>250.94108456421117</v>
      </c>
      <c r="N574" s="11">
        <f t="shared" si="88"/>
        <v>3.0602571288318434</v>
      </c>
      <c r="O574" s="11">
        <f t="shared" si="89"/>
        <v>804.42000000000007</v>
      </c>
      <c r="P574" s="18">
        <f t="shared" si="91"/>
        <v>3.7834322246020805E-2</v>
      </c>
    </row>
    <row r="575" spans="6:16" x14ac:dyDescent="0.2">
      <c r="F575" s="10">
        <v>5.74</v>
      </c>
      <c r="G575" s="11">
        <f t="shared" si="90"/>
        <v>38.244027156925448</v>
      </c>
      <c r="H575" s="11">
        <f t="shared" si="82"/>
        <v>8.239807656311589</v>
      </c>
      <c r="I575" s="11">
        <f t="shared" si="83"/>
        <v>4.7556973158768751E-2</v>
      </c>
      <c r="J575" s="11">
        <f t="shared" si="84"/>
        <v>26.525577514343919</v>
      </c>
      <c r="K575" s="12">
        <f t="shared" si="85"/>
        <v>30.425249313362958</v>
      </c>
      <c r="L575" s="11">
        <f t="shared" si="86"/>
        <v>0.37103962577271898</v>
      </c>
      <c r="M575" s="12">
        <f t="shared" si="87"/>
        <v>250.69820223743702</v>
      </c>
      <c r="N575" s="11">
        <f t="shared" si="88"/>
        <v>3.0572951492370368</v>
      </c>
      <c r="O575" s="11">
        <f t="shared" si="89"/>
        <v>804.42000000000007</v>
      </c>
      <c r="P575" s="18">
        <f t="shared" si="91"/>
        <v>3.7795567288269154E-2</v>
      </c>
    </row>
    <row r="576" spans="6:16" x14ac:dyDescent="0.2">
      <c r="F576" s="10">
        <v>5.75</v>
      </c>
      <c r="G576" s="11">
        <f t="shared" si="90"/>
        <v>38.32642996841281</v>
      </c>
      <c r="H576" s="11">
        <f t="shared" si="82"/>
        <v>8.2402811487361554</v>
      </c>
      <c r="I576" s="11">
        <f t="shared" si="83"/>
        <v>4.7142117554009474E-2</v>
      </c>
      <c r="J576" s="11">
        <f t="shared" si="84"/>
        <v>26.528626134262836</v>
      </c>
      <c r="K576" s="12">
        <f t="shared" si="85"/>
        <v>30.394279773691615</v>
      </c>
      <c r="L576" s="11">
        <f t="shared" si="86"/>
        <v>0.37066194845965383</v>
      </c>
      <c r="M576" s="12">
        <f t="shared" si="87"/>
        <v>250.45741064856364</v>
      </c>
      <c r="N576" s="11">
        <f t="shared" si="88"/>
        <v>3.0543586664458977</v>
      </c>
      <c r="O576" s="11">
        <f t="shared" si="89"/>
        <v>804.42000000000007</v>
      </c>
      <c r="P576" s="18">
        <f t="shared" si="91"/>
        <v>3.7757150453099887E-2</v>
      </c>
    </row>
    <row r="577" spans="6:16" x14ac:dyDescent="0.2">
      <c r="F577" s="10">
        <v>5.76</v>
      </c>
      <c r="G577" s="11">
        <f t="shared" si="90"/>
        <v>38.408837473520066</v>
      </c>
      <c r="H577" s="11">
        <f t="shared" si="82"/>
        <v>8.2407505107257268</v>
      </c>
      <c r="I577" s="11">
        <f t="shared" si="83"/>
        <v>4.673088087537957E-2</v>
      </c>
      <c r="J577" s="11">
        <f t="shared" si="84"/>
        <v>26.531648332931653</v>
      </c>
      <c r="K577" s="12">
        <f t="shared" si="85"/>
        <v>30.363580564712777</v>
      </c>
      <c r="L577" s="11">
        <f t="shared" si="86"/>
        <v>0.37028756786235095</v>
      </c>
      <c r="M577" s="12">
        <f t="shared" si="87"/>
        <v>250.21869204611858</v>
      </c>
      <c r="N577" s="11">
        <f t="shared" si="88"/>
        <v>3.0514474639770559</v>
      </c>
      <c r="O577" s="11">
        <f t="shared" si="89"/>
        <v>804.42000000000007</v>
      </c>
      <c r="P577" s="18">
        <f t="shared" si="91"/>
        <v>3.7719068790257458E-2</v>
      </c>
    </row>
    <row r="578" spans="6:16" x14ac:dyDescent="0.2">
      <c r="F578" s="10">
        <v>5.77</v>
      </c>
      <c r="G578" s="11">
        <f t="shared" si="90"/>
        <v>38.491249631303184</v>
      </c>
      <c r="H578" s="11">
        <f t="shared" ref="H578:H601" si="92">$A$3*(1-EXP(-F578/$A$5))</f>
        <v>8.2412157783114885</v>
      </c>
      <c r="I578" s="11">
        <f t="shared" si="83"/>
        <v>4.6323231553759184E-2</v>
      </c>
      <c r="J578" s="11">
        <f t="shared" si="84"/>
        <v>26.534644337828588</v>
      </c>
      <c r="K578" s="12">
        <f t="shared" si="85"/>
        <v>30.333149325236842</v>
      </c>
      <c r="L578" s="11">
        <f t="shared" si="86"/>
        <v>0.36991645518581517</v>
      </c>
      <c r="M578" s="12">
        <f t="shared" si="87"/>
        <v>249.98202882502034</v>
      </c>
      <c r="N578" s="11">
        <f t="shared" si="88"/>
        <v>3.0485613271343945</v>
      </c>
      <c r="O578" s="11">
        <f t="shared" si="89"/>
        <v>804.42000000000007</v>
      </c>
      <c r="P578" s="18">
        <f t="shared" si="91"/>
        <v>3.7681319375230102E-2</v>
      </c>
    </row>
    <row r="579" spans="6:16" x14ac:dyDescent="0.2">
      <c r="F579" s="10">
        <v>5.78</v>
      </c>
      <c r="G579" s="11">
        <f t="shared" si="90"/>
        <v>38.573666401175288</v>
      </c>
      <c r="H579" s="11">
        <f t="shared" si="92"/>
        <v>8.2416769872103153</v>
      </c>
      <c r="I579" s="11">
        <f t="shared" ref="I579:I601" si="93">($A$3/$A$5)*EXP(-F579/$A$5)</f>
        <v>4.5919138295416537E-2</v>
      </c>
      <c r="J579" s="11">
        <f t="shared" ref="J579:J601" si="94">(0.5*(1.293*($A$13/760*273/(273+$A$11)))*((0.2025*$A$7^0.725*$A$9^0.425)*0.266)*0.9)*H579^2</f>
        <v>26.5376143744997</v>
      </c>
      <c r="K579" s="12">
        <f t="shared" ref="K579:K601" si="95">J579+$A$9*I579</f>
        <v>30.302983714723858</v>
      </c>
      <c r="L579" s="11">
        <f t="shared" ref="L579:L601" si="96">K579/$A$9</f>
        <v>0.36954858188687634</v>
      </c>
      <c r="M579" s="12">
        <f t="shared" ref="M579:M601" si="97">K579*H579</f>
        <v>249.74740352544856</v>
      </c>
      <c r="N579" s="11">
        <f t="shared" ref="N579:N601" si="98">L579*H579</f>
        <v>3.0457000429932752</v>
      </c>
      <c r="O579" s="11">
        <f t="shared" ref="O579:O601" si="99">$A$9*9.81</f>
        <v>804.42000000000007</v>
      </c>
      <c r="P579" s="18">
        <f t="shared" si="91"/>
        <v>3.7643899309025307E-2</v>
      </c>
    </row>
    <row r="580" spans="6:16" x14ac:dyDescent="0.2">
      <c r="F580" s="10">
        <v>5.79</v>
      </c>
      <c r="G580" s="11">
        <f t="shared" ref="G580:G601" si="100">G579+H580*0.01</f>
        <v>38.656087742903566</v>
      </c>
      <c r="H580" s="11">
        <f t="shared" si="92"/>
        <v>8.2421341728275088</v>
      </c>
      <c r="I580" s="11">
        <f t="shared" si="93"/>
        <v>4.5518570079605698E-2</v>
      </c>
      <c r="J580" s="11">
        <f t="shared" si="94"/>
        <v>26.540558666574757</v>
      </c>
      <c r="K580" s="12">
        <f t="shared" si="95"/>
        <v>30.273081413102425</v>
      </c>
      <c r="L580" s="11">
        <f t="shared" si="96"/>
        <v>0.36918391967198078</v>
      </c>
      <c r="M580" s="12">
        <f t="shared" si="97"/>
        <v>249.51479883172078</v>
      </c>
      <c r="N580" s="11">
        <f t="shared" si="98"/>
        <v>3.0428634003868389</v>
      </c>
      <c r="O580" s="11">
        <f t="shared" si="99"/>
        <v>804.42000000000007</v>
      </c>
      <c r="P580" s="18">
        <f t="shared" si="91"/>
        <v>3.7606805717947056E-2</v>
      </c>
    </row>
    <row r="581" spans="6:16" x14ac:dyDescent="0.2">
      <c r="F581" s="10">
        <v>5.8</v>
      </c>
      <c r="G581" s="11">
        <f t="shared" si="100"/>
        <v>38.738513616606163</v>
      </c>
      <c r="H581" s="11">
        <f t="shared" si="92"/>
        <v>8.2425873702595194</v>
      </c>
      <c r="I581" s="11">
        <f t="shared" si="93"/>
        <v>4.5121496156185235E-2</v>
      </c>
      <c r="J581" s="11">
        <f t="shared" si="94"/>
        <v>26.543477435783117</v>
      </c>
      <c r="K581" s="12">
        <f t="shared" si="95"/>
        <v>30.243440120590307</v>
      </c>
      <c r="L581" s="11">
        <f t="shared" si="96"/>
        <v>0.36882244049500373</v>
      </c>
      <c r="M581" s="12">
        <f t="shared" si="97"/>
        <v>249.28419757117771</v>
      </c>
      <c r="N581" s="11">
        <f t="shared" si="98"/>
        <v>3.0400511898924107</v>
      </c>
      <c r="O581" s="11">
        <f t="shared" si="99"/>
        <v>804.42000000000007</v>
      </c>
      <c r="P581" s="18">
        <f t="shared" si="91"/>
        <v>3.7570035753375246E-2</v>
      </c>
    </row>
    <row r="582" spans="6:16" x14ac:dyDescent="0.2">
      <c r="F582" s="10">
        <v>5.81</v>
      </c>
      <c r="G582" s="11">
        <f t="shared" si="100"/>
        <v>38.820943982749128</v>
      </c>
      <c r="H582" s="11">
        <f t="shared" si="92"/>
        <v>8.2430366142966385</v>
      </c>
      <c r="I582" s="11">
        <f t="shared" si="93"/>
        <v>4.4727886043257635E-2</v>
      </c>
      <c r="J582" s="11">
        <f t="shared" si="94"/>
        <v>26.5463709019694</v>
      </c>
      <c r="K582" s="12">
        <f t="shared" si="95"/>
        <v>30.214057557516526</v>
      </c>
      <c r="L582" s="11">
        <f t="shared" si="96"/>
        <v>0.3684641165550796</v>
      </c>
      <c r="M582" s="12">
        <f t="shared" si="97"/>
        <v>249.05558271307478</v>
      </c>
      <c r="N582" s="11">
        <f t="shared" si="98"/>
        <v>3.0372632038179854</v>
      </c>
      <c r="O582" s="11">
        <f t="shared" si="99"/>
        <v>804.42000000000007</v>
      </c>
      <c r="P582" s="18">
        <f t="shared" si="91"/>
        <v>3.7533586591546826E-2</v>
      </c>
    </row>
    <row r="583" spans="6:16" x14ac:dyDescent="0.2">
      <c r="F583" s="10">
        <v>5.82</v>
      </c>
      <c r="G583" s="11">
        <f t="shared" si="100"/>
        <v>38.903378802143386</v>
      </c>
      <c r="H583" s="11">
        <f t="shared" si="92"/>
        <v>8.2434819394256689</v>
      </c>
      <c r="I583" s="11">
        <f t="shared" si="93"/>
        <v>4.433770952482919E-2</v>
      </c>
      <c r="J583" s="11">
        <f t="shared" si="94"/>
        <v>26.549239283109099</v>
      </c>
      <c r="K583" s="12">
        <f t="shared" si="95"/>
        <v>30.184931464145091</v>
      </c>
      <c r="L583" s="11">
        <f t="shared" si="96"/>
        <v>0.3681089202944523</v>
      </c>
      <c r="M583" s="12">
        <f t="shared" si="97"/>
        <v>248.82893736748167</v>
      </c>
      <c r="N583" s="11">
        <f t="shared" si="98"/>
        <v>3.0344992361888008</v>
      </c>
      <c r="O583" s="11">
        <f t="shared" si="99"/>
        <v>804.42000000000007</v>
      </c>
      <c r="P583" s="18">
        <f t="shared" si="91"/>
        <v>3.7497455433338989E-2</v>
      </c>
    </row>
    <row r="584" spans="6:16" x14ac:dyDescent="0.2">
      <c r="F584" s="10">
        <v>5.83</v>
      </c>
      <c r="G584" s="11">
        <f t="shared" si="100"/>
        <v>38.985818035941712</v>
      </c>
      <c r="H584" s="11">
        <f t="shared" si="92"/>
        <v>8.2439233798325784</v>
      </c>
      <c r="I584" s="11">
        <f t="shared" si="93"/>
        <v>4.3950936648490771E-2</v>
      </c>
      <c r="J584" s="11">
        <f t="shared" si="94"/>
        <v>26.552082795324029</v>
      </c>
      <c r="K584" s="12">
        <f t="shared" si="95"/>
        <v>30.156059600500271</v>
      </c>
      <c r="L584" s="11">
        <f t="shared" si="96"/>
        <v>0.36775682439634477</v>
      </c>
      <c r="M584" s="12">
        <f t="shared" si="97"/>
        <v>248.60424478418886</v>
      </c>
      <c r="N584" s="11">
        <f t="shared" si="98"/>
        <v>3.0317590827340104</v>
      </c>
      <c r="O584" s="11">
        <f t="shared" si="99"/>
        <v>804.42000000000007</v>
      </c>
      <c r="P584" s="18">
        <f t="shared" si="91"/>
        <v>3.7461639504054199E-2</v>
      </c>
    </row>
    <row r="585" spans="6:16" x14ac:dyDescent="0.2">
      <c r="F585" s="10">
        <v>5.84</v>
      </c>
      <c r="G585" s="11">
        <f t="shared" si="100"/>
        <v>39.068261645635765</v>
      </c>
      <c r="H585" s="11">
        <f t="shared" si="92"/>
        <v>8.2443609694051148</v>
      </c>
      <c r="I585" s="11">
        <f t="shared" si="93"/>
        <v>4.3567537723118159E-2</v>
      </c>
      <c r="J585" s="11">
        <f t="shared" si="94"/>
        <v>26.554901652897666</v>
      </c>
      <c r="K585" s="12">
        <f t="shared" si="95"/>
        <v>30.127439746193353</v>
      </c>
      <c r="L585" s="11">
        <f t="shared" si="96"/>
        <v>0.36740780178284577</v>
      </c>
      <c r="M585" s="12">
        <f t="shared" si="97"/>
        <v>248.38148835162082</v>
      </c>
      <c r="N585" s="11">
        <f t="shared" si="98"/>
        <v>3.0290425408734247</v>
      </c>
      <c r="O585" s="11">
        <f t="shared" si="99"/>
        <v>804.42000000000007</v>
      </c>
      <c r="P585" s="18">
        <f t="shared" si="91"/>
        <v>3.7426136053207062E-2</v>
      </c>
    </row>
    <row r="586" spans="6:16" x14ac:dyDescent="0.2">
      <c r="F586" s="10">
        <v>5.85</v>
      </c>
      <c r="G586" s="11">
        <f t="shared" si="100"/>
        <v>39.150709593053122</v>
      </c>
      <c r="H586" s="11">
        <f t="shared" si="92"/>
        <v>8.2447947417354079</v>
      </c>
      <c r="I586" s="11">
        <f t="shared" si="93"/>
        <v>4.3187483316592792E-2</v>
      </c>
      <c r="J586" s="11">
        <f t="shared" si="94"/>
        <v>26.557696068290312</v>
      </c>
      <c r="K586" s="12">
        <f t="shared" si="95"/>
        <v>30.099069700250922</v>
      </c>
      <c r="L586" s="11">
        <f t="shared" si="96"/>
        <v>0.36706182561281614</v>
      </c>
      <c r="M586" s="12">
        <f t="shared" si="97"/>
        <v>248.16065159575635</v>
      </c>
      <c r="N586" s="11">
        <f t="shared" si="98"/>
        <v>3.0263494097043457</v>
      </c>
      <c r="O586" s="11">
        <f t="shared" si="99"/>
        <v>804.42000000000007</v>
      </c>
      <c r="P586" s="18">
        <f t="shared" si="91"/>
        <v>3.7390942354313013E-2</v>
      </c>
    </row>
    <row r="587" spans="6:16" x14ac:dyDescent="0.2">
      <c r="F587" s="10">
        <v>5.86</v>
      </c>
      <c r="G587" s="11">
        <f t="shared" si="100"/>
        <v>39.233161840354349</v>
      </c>
      <c r="H587" s="11">
        <f t="shared" si="92"/>
        <v>8.2452247301225619</v>
      </c>
      <c r="I587" s="11">
        <f t="shared" si="93"/>
        <v>4.2810744253542553E-2</v>
      </c>
      <c r="J587" s="11">
        <f t="shared" si="94"/>
        <v>26.560466252154338</v>
      </c>
      <c r="K587" s="12">
        <f t="shared" si="95"/>
        <v>30.070947280944829</v>
      </c>
      <c r="L587" s="11">
        <f t="shared" si="96"/>
        <v>0.36671886927981501</v>
      </c>
      <c r="M587" s="12">
        <f t="shared" si="97"/>
        <v>247.94171817905811</v>
      </c>
      <c r="N587" s="11">
        <f t="shared" si="98"/>
        <v>3.0236794899885138</v>
      </c>
      <c r="O587" s="11">
        <f t="shared" si="99"/>
        <v>804.42000000000007</v>
      </c>
      <c r="P587" s="18">
        <f t="shared" si="91"/>
        <v>3.7356055704679092E-2</v>
      </c>
    </row>
    <row r="588" spans="6:16" x14ac:dyDescent="0.2">
      <c r="F588" s="10">
        <v>5.87</v>
      </c>
      <c r="G588" s="11">
        <f t="shared" si="100"/>
        <v>39.3156183500301</v>
      </c>
      <c r="H588" s="11">
        <f t="shared" si="92"/>
        <v>8.2456509675751946</v>
      </c>
      <c r="I588" s="11">
        <f t="shared" si="93"/>
        <v>4.2437291613102057E-2</v>
      </c>
      <c r="J588" s="11">
        <f t="shared" si="94"/>
        <v>26.563212413349028</v>
      </c>
      <c r="K588" s="12">
        <f t="shared" si="95"/>
        <v>30.043070325623397</v>
      </c>
      <c r="L588" s="11">
        <f t="shared" si="96"/>
        <v>0.36637890641004145</v>
      </c>
      <c r="M588" s="12">
        <f t="shared" si="97"/>
        <v>247.72467189940619</v>
      </c>
      <c r="N588" s="11">
        <f t="shared" si="98"/>
        <v>3.0210325841391001</v>
      </c>
      <c r="O588" s="11">
        <f t="shared" si="99"/>
        <v>804.42000000000007</v>
      </c>
      <c r="P588" s="18">
        <f t="shared" si="91"/>
        <v>3.7321473425196192E-2</v>
      </c>
    </row>
    <row r="589" spans="6:16" x14ac:dyDescent="0.2">
      <c r="F589" s="10">
        <v>5.88</v>
      </c>
      <c r="G589" s="11">
        <f t="shared" si="100"/>
        <v>39.398079084898242</v>
      </c>
      <c r="H589" s="11">
        <f t="shared" si="92"/>
        <v>8.2460734868139767</v>
      </c>
      <c r="I589" s="11">
        <f t="shared" si="93"/>
        <v>4.2067096726692364E-2</v>
      </c>
      <c r="J589" s="11">
        <f t="shared" si="94"/>
        <v>26.565934758955486</v>
      </c>
      <c r="K589" s="12">
        <f t="shared" si="95"/>
        <v>30.015436690544259</v>
      </c>
      <c r="L589" s="11">
        <f t="shared" si="96"/>
        <v>0.36604191086029586</v>
      </c>
      <c r="M589" s="12">
        <f t="shared" si="97"/>
        <v>247.50949668904047</v>
      </c>
      <c r="N589" s="11">
        <f t="shared" si="98"/>
        <v>3.0184084962078108</v>
      </c>
      <c r="O589" s="11">
        <f t="shared" si="99"/>
        <v>804.42000000000007</v>
      </c>
      <c r="P589" s="18">
        <f t="shared" si="91"/>
        <v>3.7287192860133343E-2</v>
      </c>
    </row>
    <row r="590" spans="6:16" x14ac:dyDescent="0.2">
      <c r="F590" s="10">
        <v>5.89</v>
      </c>
      <c r="G590" s="11">
        <f t="shared" si="100"/>
        <v>39.480544008100985</v>
      </c>
      <c r="H590" s="11">
        <f t="shared" si="92"/>
        <v>8.246492320274152</v>
      </c>
      <c r="I590" s="11">
        <f t="shared" si="93"/>
        <v>4.1700131175820193E-2</v>
      </c>
      <c r="J590" s="11">
        <f t="shared" si="94"/>
        <v>26.56863349429144</v>
      </c>
      <c r="K590" s="12">
        <f t="shared" si="95"/>
        <v>29.988044250708697</v>
      </c>
      <c r="L590" s="11">
        <f t="shared" si="96"/>
        <v>0.36570785671595973</v>
      </c>
      <c r="M590" s="12">
        <f t="shared" si="97"/>
        <v>247.29617661351071</v>
      </c>
      <c r="N590" s="11">
        <f t="shared" si="98"/>
        <v>3.015807031872082</v>
      </c>
      <c r="O590" s="11">
        <f t="shared" si="99"/>
        <v>804.42000000000007</v>
      </c>
      <c r="P590" s="18">
        <f t="shared" si="91"/>
        <v>3.7253211376933784E-2</v>
      </c>
    </row>
    <row r="591" spans="6:16" x14ac:dyDescent="0.2">
      <c r="F591" s="10">
        <v>5.9</v>
      </c>
      <c r="G591" s="11">
        <f t="shared" si="100"/>
        <v>39.563013083102064</v>
      </c>
      <c r="H591" s="11">
        <f t="shared" si="92"/>
        <v>8.2469075001080157</v>
      </c>
      <c r="I591" s="11">
        <f t="shared" si="93"/>
        <v>4.1336366789896495E-2</v>
      </c>
      <c r="J591" s="11">
        <f t="shared" si="94"/>
        <v>26.571308822925815</v>
      </c>
      <c r="K591" s="12">
        <f t="shared" si="95"/>
        <v>29.960890899697326</v>
      </c>
      <c r="L591" s="11">
        <f t="shared" si="96"/>
        <v>0.36537671828899176</v>
      </c>
      <c r="M591" s="12">
        <f t="shared" si="97"/>
        <v>247.08469587063186</v>
      </c>
      <c r="N591" s="11">
        <f t="shared" si="98"/>
        <v>3.0132279984223396</v>
      </c>
      <c r="O591" s="11">
        <f t="shared" si="99"/>
        <v>804.42000000000007</v>
      </c>
      <c r="P591" s="18">
        <f t="shared" si="91"/>
        <v>3.7219526366012674E-2</v>
      </c>
    </row>
    <row r="592" spans="6:16" x14ac:dyDescent="0.2">
      <c r="F592" s="10">
        <v>5.91</v>
      </c>
      <c r="G592" s="11">
        <f t="shared" si="100"/>
        <v>39.645486273683936</v>
      </c>
      <c r="H592" s="11">
        <f t="shared" si="92"/>
        <v>8.2473190581873901</v>
      </c>
      <c r="I592" s="11">
        <f t="shared" si="93"/>
        <v>4.0975775644073918E-2</v>
      </c>
      <c r="J592" s="11">
        <f t="shared" si="94"/>
        <v>26.57396094669328</v>
      </c>
      <c r="K592" s="12">
        <f t="shared" si="95"/>
        <v>29.93397454950734</v>
      </c>
      <c r="L592" s="11">
        <f t="shared" si="96"/>
        <v>0.36504847011594316</v>
      </c>
      <c r="M592" s="12">
        <f t="shared" si="97"/>
        <v>246.87503878944818</v>
      </c>
      <c r="N592" s="11">
        <f t="shared" si="98"/>
        <v>3.010671204749368</v>
      </c>
      <c r="O592" s="11">
        <f t="shared" si="99"/>
        <v>804.42000000000007</v>
      </c>
      <c r="P592" s="18">
        <f t="shared" si="91"/>
        <v>3.7186135240556757E-2</v>
      </c>
    </row>
    <row r="593" spans="6:16" x14ac:dyDescent="0.2">
      <c r="F593" s="10">
        <v>5.92</v>
      </c>
      <c r="G593" s="11">
        <f t="shared" si="100"/>
        <v>39.727963543944995</v>
      </c>
      <c r="H593" s="11">
        <f t="shared" si="92"/>
        <v>8.247727026106066</v>
      </c>
      <c r="I593" s="11">
        <f t="shared" si="93"/>
        <v>4.0618330057102831E-2</v>
      </c>
      <c r="J593" s="11">
        <f t="shared" si="94"/>
        <v>26.57659006570864</v>
      </c>
      <c r="K593" s="12">
        <f t="shared" si="95"/>
        <v>29.907293130391071</v>
      </c>
      <c r="L593" s="11">
        <f t="shared" si="96"/>
        <v>0.36472308695598865</v>
      </c>
      <c r="M593" s="12">
        <f t="shared" si="97"/>
        <v>246.66718982920273</v>
      </c>
      <c r="N593" s="11">
        <f t="shared" si="98"/>
        <v>3.0081364613317403</v>
      </c>
      <c r="O593" s="11">
        <f t="shared" si="99"/>
        <v>804.42000000000007</v>
      </c>
      <c r="P593" s="18">
        <f t="shared" si="91"/>
        <v>3.7153035436325546E-2</v>
      </c>
    </row>
    <row r="594" spans="6:16" x14ac:dyDescent="0.2">
      <c r="F594" s="10">
        <v>5.93</v>
      </c>
      <c r="G594" s="11">
        <f t="shared" si="100"/>
        <v>39.810444858296819</v>
      </c>
      <c r="H594" s="11">
        <f t="shared" si="92"/>
        <v>8.2481314351822359</v>
      </c>
      <c r="I594" s="11">
        <f t="shared" si="93"/>
        <v>4.0264002589206656E-2</v>
      </c>
      <c r="J594" s="11">
        <f t="shared" si="94"/>
        <v>26.579196378381177</v>
      </c>
      <c r="K594" s="12">
        <f t="shared" si="95"/>
        <v>29.880844590696121</v>
      </c>
      <c r="L594" s="11">
        <f t="shared" si="96"/>
        <v>0.36440054378897707</v>
      </c>
      <c r="M594" s="12">
        <f t="shared" si="97"/>
        <v>246.46113357831575</v>
      </c>
      <c r="N594" s="11">
        <f t="shared" si="98"/>
        <v>3.0056235802233626</v>
      </c>
      <c r="O594" s="11">
        <f t="shared" si="99"/>
        <v>804.42000000000007</v>
      </c>
      <c r="P594" s="18">
        <f t="shared" si="91"/>
        <v>3.712022441145451E-2</v>
      </c>
    </row>
    <row r="595" spans="6:16" x14ac:dyDescent="0.2">
      <c r="F595" s="10">
        <v>5.94</v>
      </c>
      <c r="G595" s="11">
        <f t="shared" si="100"/>
        <v>39.892930181461431</v>
      </c>
      <c r="H595" s="11">
        <f t="shared" si="92"/>
        <v>8.2485323164608868</v>
      </c>
      <c r="I595" s="11">
        <f t="shared" si="93"/>
        <v>3.9912766039975255E-2</v>
      </c>
      <c r="J595" s="11">
        <f t="shared" si="94"/>
        <v>26.58178008142875</v>
      </c>
      <c r="K595" s="12">
        <f t="shared" si="95"/>
        <v>29.854626896706719</v>
      </c>
      <c r="L595" s="11">
        <f t="shared" si="96"/>
        <v>0.36408081581349655</v>
      </c>
      <c r="M595" s="12">
        <f t="shared" si="97"/>
        <v>246.25685475336778</v>
      </c>
      <c r="N595" s="11">
        <f t="shared" si="98"/>
        <v>3.0031323750410701</v>
      </c>
      <c r="O595" s="11">
        <f t="shared" si="99"/>
        <v>804.42000000000007</v>
      </c>
      <c r="P595" s="18">
        <f t="shared" si="91"/>
        <v>3.7087699646259686E-2</v>
      </c>
    </row>
    <row r="596" spans="6:16" x14ac:dyDescent="0.2">
      <c r="F596" s="10">
        <v>5.95</v>
      </c>
      <c r="G596" s="11">
        <f t="shared" si="100"/>
        <v>39.975419478468595</v>
      </c>
      <c r="H596" s="11">
        <f t="shared" si="92"/>
        <v>8.2489297007161948</v>
      </c>
      <c r="I596" s="11">
        <f t="shared" si="93"/>
        <v>3.9564593446276913E-2</v>
      </c>
      <c r="J596" s="11">
        <f t="shared" si="94"/>
        <v>26.584341369891945</v>
      </c>
      <c r="K596" s="12">
        <f t="shared" si="95"/>
        <v>29.828638032486651</v>
      </c>
      <c r="L596" s="11">
        <f t="shared" si="96"/>
        <v>0.36376387844495917</v>
      </c>
      <c r="M596" s="12">
        <f t="shared" si="97"/>
        <v>246.05433819809181</v>
      </c>
      <c r="N596" s="11">
        <f t="shared" si="98"/>
        <v>3.0006626609523392</v>
      </c>
      <c r="O596" s="11">
        <f t="shared" si="99"/>
        <v>804.42000000000007</v>
      </c>
      <c r="P596" s="18">
        <f t="shared" si="91"/>
        <v>3.7055458643044284E-2</v>
      </c>
    </row>
    <row r="597" spans="6:16" x14ac:dyDescent="0.2">
      <c r="F597" s="10">
        <v>5.96</v>
      </c>
      <c r="G597" s="11">
        <f t="shared" si="100"/>
        <v>40.057912714653135</v>
      </c>
      <c r="H597" s="11">
        <f t="shared" si="92"/>
        <v>8.2493236184538787</v>
      </c>
      <c r="I597" s="11">
        <f t="shared" si="93"/>
        <v>3.9219458080188431E-2</v>
      </c>
      <c r="J597" s="11">
        <f t="shared" si="94"/>
        <v>26.586880437147968</v>
      </c>
      <c r="K597" s="12">
        <f t="shared" si="95"/>
        <v>29.802875999723419</v>
      </c>
      <c r="L597" s="11">
        <f t="shared" si="96"/>
        <v>0.36344970731370024</v>
      </c>
      <c r="M597" s="12">
        <f t="shared" si="97"/>
        <v>245.85356888237067</v>
      </c>
      <c r="N597" s="11">
        <f t="shared" si="98"/>
        <v>2.9982142546630568</v>
      </c>
      <c r="O597" s="11">
        <f t="shared" si="99"/>
        <v>804.42000000000007</v>
      </c>
      <c r="P597" s="18">
        <f t="shared" si="91"/>
        <v>3.7023498925906673E-2</v>
      </c>
    </row>
    <row r="598" spans="6:16" x14ac:dyDescent="0.2">
      <c r="F598" s="10">
        <v>5.97</v>
      </c>
      <c r="G598" s="11">
        <f t="shared" si="100"/>
        <v>40.140409855652273</v>
      </c>
      <c r="H598" s="11">
        <f t="shared" si="92"/>
        <v>8.2497140999135485</v>
      </c>
      <c r="I598" s="11">
        <f t="shared" si="93"/>
        <v>3.8877333446943364E-2</v>
      </c>
      <c r="J598" s="11">
        <f t="shared" si="94"/>
        <v>26.589397474924567</v>
      </c>
      <c r="K598" s="12">
        <f t="shared" si="95"/>
        <v>29.777338817573924</v>
      </c>
      <c r="L598" s="11">
        <f t="shared" si="96"/>
        <v>0.36313827826309664</v>
      </c>
      <c r="M598" s="12">
        <f t="shared" si="97"/>
        <v>245.65453190124262</v>
      </c>
      <c r="N598" s="11">
        <f t="shared" si="98"/>
        <v>2.995786974405398</v>
      </c>
      <c r="O598" s="11">
        <f t="shared" si="99"/>
        <v>804.42000000000007</v>
      </c>
      <c r="P598" s="18">
        <f t="shared" si="91"/>
        <v>3.6991818040550392E-2</v>
      </c>
    </row>
    <row r="599" spans="6:16" x14ac:dyDescent="0.2">
      <c r="F599" s="10">
        <v>5.98</v>
      </c>
      <c r="G599" s="11">
        <f t="shared" si="100"/>
        <v>40.22291086740298</v>
      </c>
      <c r="H599" s="11">
        <f t="shared" si="92"/>
        <v>8.2501011750710216</v>
      </c>
      <c r="I599" s="11">
        <f t="shared" si="93"/>
        <v>3.8538193282898092E-2</v>
      </c>
      <c r="J599" s="11">
        <f t="shared" si="94"/>
        <v>26.59189267331368</v>
      </c>
      <c r="K599" s="12">
        <f t="shared" si="95"/>
        <v>29.752024522511324</v>
      </c>
      <c r="L599" s="11">
        <f t="shared" si="96"/>
        <v>0.36282956734769906</v>
      </c>
      <c r="M599" s="12">
        <f t="shared" si="97"/>
        <v>245.45721247391253</v>
      </c>
      <c r="N599" s="11">
        <f t="shared" si="98"/>
        <v>2.9933806399257623</v>
      </c>
      <c r="O599" s="11">
        <f t="shared" si="99"/>
        <v>804.42000000000007</v>
      </c>
      <c r="P599" s="18">
        <f t="shared" si="91"/>
        <v>3.6960413554095441E-2</v>
      </c>
    </row>
    <row r="600" spans="6:16" x14ac:dyDescent="0.2">
      <c r="F600" s="10">
        <v>5.99</v>
      </c>
      <c r="G600" s="11">
        <f t="shared" si="100"/>
        <v>40.305415716139386</v>
      </c>
      <c r="H600" s="11">
        <f t="shared" si="92"/>
        <v>8.2504848736406302</v>
      </c>
      <c r="I600" s="11">
        <f t="shared" si="93"/>
        <v>3.8202011553515672E-2</v>
      </c>
      <c r="J600" s="11">
        <f t="shared" si="94"/>
        <v>26.594366220785172</v>
      </c>
      <c r="K600" s="12">
        <f t="shared" si="95"/>
        <v>29.726931168173458</v>
      </c>
      <c r="L600" s="11">
        <f t="shared" si="96"/>
        <v>0.36252355083138366</v>
      </c>
      <c r="M600" s="12">
        <f t="shared" si="97"/>
        <v>245.26159594277129</v>
      </c>
      <c r="N600" s="11">
        <f t="shared" si="98"/>
        <v>2.9909950724728209</v>
      </c>
      <c r="O600" s="11">
        <f t="shared" si="99"/>
        <v>804.42000000000007</v>
      </c>
      <c r="P600" s="18">
        <f t="shared" si="91"/>
        <v>3.6929283054891564E-2</v>
      </c>
    </row>
    <row r="601" spans="6:16" x14ac:dyDescent="0.2">
      <c r="F601" s="10">
        <v>6</v>
      </c>
      <c r="G601" s="11">
        <f t="shared" si="100"/>
        <v>40.387924368390159</v>
      </c>
      <c r="H601" s="11">
        <f t="shared" si="92"/>
        <v>8.2508652250774919</v>
      </c>
      <c r="I601" s="11">
        <f t="shared" si="93"/>
        <v>3.7868762451367249E-2</v>
      </c>
      <c r="J601" s="11">
        <f t="shared" si="94"/>
        <v>26.596818304200248</v>
      </c>
      <c r="K601" s="12">
        <f t="shared" si="95"/>
        <v>29.702056825212363</v>
      </c>
      <c r="L601" s="11">
        <f t="shared" si="96"/>
        <v>0.36222020518551662</v>
      </c>
      <c r="M601" s="12">
        <f t="shared" si="97"/>
        <v>245.06766777242026</v>
      </c>
      <c r="N601" s="11">
        <f t="shared" si="98"/>
        <v>2.9886300947856128</v>
      </c>
      <c r="O601" s="11">
        <f t="shared" si="99"/>
        <v>804.42000000000007</v>
      </c>
      <c r="P601" s="18">
        <f t="shared" si="91"/>
        <v>3.6898424152332861E-2</v>
      </c>
    </row>
    <row r="602" spans="6:16" x14ac:dyDescent="0.2">
      <c r="G602" s="11"/>
      <c r="H602" s="11"/>
      <c r="I602" s="11"/>
      <c r="J602" s="11"/>
      <c r="K602" s="11"/>
      <c r="L602" s="11"/>
      <c r="M602" s="11"/>
      <c r="N602" s="11"/>
      <c r="O602" s="11"/>
    </row>
    <row r="603" spans="6:16" x14ac:dyDescent="0.2">
      <c r="G603" s="11"/>
      <c r="H603" s="11"/>
      <c r="I603" s="11"/>
      <c r="J603" s="11"/>
      <c r="K603" s="11"/>
      <c r="L603" s="11"/>
      <c r="M603" s="11"/>
      <c r="N603" s="11"/>
      <c r="O603" s="11"/>
    </row>
    <row r="604" spans="6:16" x14ac:dyDescent="0.2">
      <c r="G604" s="11"/>
      <c r="H604" s="11"/>
      <c r="I604" s="11"/>
      <c r="J604" s="11"/>
      <c r="K604" s="11"/>
      <c r="L604" s="11"/>
      <c r="M604" s="11"/>
      <c r="N604" s="11"/>
      <c r="O604" s="11"/>
    </row>
    <row r="605" spans="6:16" x14ac:dyDescent="0.2">
      <c r="G605" s="11"/>
      <c r="H605" s="11"/>
      <c r="I605" s="11"/>
      <c r="J605" s="11"/>
      <c r="K605" s="11"/>
      <c r="L605" s="11"/>
      <c r="M605" s="11"/>
      <c r="N605" s="11"/>
      <c r="O605" s="11"/>
    </row>
    <row r="606" spans="6:16" x14ac:dyDescent="0.2">
      <c r="G606" s="11"/>
      <c r="H606" s="11"/>
      <c r="I606" s="11"/>
      <c r="J606" s="11"/>
      <c r="K606" s="11"/>
      <c r="L606" s="11"/>
      <c r="M606" s="11"/>
      <c r="N606" s="11"/>
      <c r="O606" s="11"/>
    </row>
    <row r="607" spans="6:16" x14ac:dyDescent="0.2">
      <c r="G607" s="11"/>
      <c r="H607" s="11"/>
      <c r="I607" s="11"/>
      <c r="J607" s="11"/>
      <c r="K607" s="11"/>
      <c r="L607" s="11"/>
      <c r="M607" s="11"/>
      <c r="N607" s="11"/>
      <c r="O607" s="11"/>
    </row>
    <row r="608" spans="6:16" x14ac:dyDescent="0.2">
      <c r="G608" s="11"/>
      <c r="H608" s="11"/>
      <c r="I608" s="11"/>
      <c r="J608" s="11"/>
      <c r="K608" s="11"/>
      <c r="L608" s="11"/>
      <c r="M608" s="11"/>
      <c r="N608" s="11"/>
      <c r="O608" s="11"/>
    </row>
    <row r="609" spans="7:15" x14ac:dyDescent="0.2">
      <c r="G609" s="11"/>
      <c r="H609" s="11"/>
      <c r="I609" s="11"/>
      <c r="J609" s="11"/>
      <c r="K609" s="11"/>
      <c r="L609" s="11"/>
      <c r="M609" s="11"/>
      <c r="N609" s="11"/>
      <c r="O609" s="11"/>
    </row>
    <row r="610" spans="7:15" x14ac:dyDescent="0.2">
      <c r="G610" s="11"/>
      <c r="H610" s="11"/>
      <c r="I610" s="11"/>
      <c r="J610" s="11"/>
      <c r="K610" s="11"/>
      <c r="L610" s="11"/>
      <c r="M610" s="11"/>
      <c r="N610" s="11"/>
      <c r="O610" s="11"/>
    </row>
    <row r="611" spans="7:15" x14ac:dyDescent="0.2">
      <c r="G611" s="11"/>
      <c r="H611" s="11"/>
      <c r="I611" s="11"/>
      <c r="J611" s="11"/>
      <c r="K611" s="11"/>
      <c r="L611" s="11"/>
      <c r="M611" s="11"/>
      <c r="N611" s="11"/>
      <c r="O611" s="11"/>
    </row>
    <row r="612" spans="7:15" x14ac:dyDescent="0.2">
      <c r="G612" s="11"/>
      <c r="H612" s="11"/>
      <c r="I612" s="11"/>
      <c r="J612" s="11"/>
      <c r="K612" s="11"/>
      <c r="L612" s="11"/>
      <c r="M612" s="11"/>
      <c r="N612" s="11"/>
      <c r="O612" s="11"/>
    </row>
    <row r="613" spans="7:15" x14ac:dyDescent="0.2">
      <c r="G613" s="11"/>
      <c r="H613" s="11"/>
      <c r="I613" s="11"/>
      <c r="J613" s="11"/>
      <c r="K613" s="11"/>
      <c r="L613" s="11"/>
      <c r="M613" s="11"/>
      <c r="N613" s="11"/>
      <c r="O613" s="11"/>
    </row>
    <row r="614" spans="7:15" x14ac:dyDescent="0.2">
      <c r="G614" s="11"/>
      <c r="H614" s="11"/>
      <c r="I614" s="11"/>
      <c r="J614" s="11"/>
      <c r="K614" s="11"/>
      <c r="L614" s="11"/>
      <c r="M614" s="11"/>
      <c r="N614" s="11"/>
      <c r="O614" s="11"/>
    </row>
    <row r="615" spans="7:15" x14ac:dyDescent="0.2">
      <c r="G615" s="11"/>
      <c r="H615" s="11"/>
      <c r="I615" s="11"/>
      <c r="J615" s="11"/>
      <c r="K615" s="11"/>
      <c r="L615" s="11"/>
      <c r="M615" s="11"/>
      <c r="N615" s="11"/>
      <c r="O615" s="11"/>
    </row>
    <row r="616" spans="7:15" x14ac:dyDescent="0.2">
      <c r="G616" s="11"/>
      <c r="H616" s="11"/>
      <c r="I616" s="11"/>
      <c r="J616" s="11"/>
      <c r="K616" s="11"/>
      <c r="L616" s="11"/>
      <c r="M616" s="11"/>
      <c r="N616" s="11"/>
      <c r="O616" s="11"/>
    </row>
    <row r="617" spans="7:15" x14ac:dyDescent="0.2">
      <c r="G617" s="11"/>
      <c r="H617" s="11"/>
      <c r="I617" s="11"/>
      <c r="J617" s="11"/>
      <c r="K617" s="11"/>
      <c r="L617" s="11"/>
      <c r="M617" s="11"/>
      <c r="N617" s="11"/>
      <c r="O617" s="11"/>
    </row>
    <row r="618" spans="7:15" x14ac:dyDescent="0.2">
      <c r="G618" s="11"/>
      <c r="H618" s="11"/>
      <c r="I618" s="11"/>
      <c r="J618" s="11"/>
      <c r="K618" s="11"/>
      <c r="L618" s="11"/>
      <c r="M618" s="11"/>
      <c r="N618" s="11"/>
      <c r="O618" s="11"/>
    </row>
    <row r="619" spans="7:15" x14ac:dyDescent="0.2">
      <c r="G619" s="11"/>
      <c r="H619" s="11"/>
      <c r="I619" s="11"/>
      <c r="J619" s="11"/>
      <c r="K619" s="11"/>
      <c r="L619" s="11"/>
      <c r="M619" s="11"/>
      <c r="N619" s="11"/>
      <c r="O619" s="11"/>
    </row>
    <row r="620" spans="7:15" x14ac:dyDescent="0.2">
      <c r="G620" s="11"/>
      <c r="H620" s="11"/>
      <c r="I620" s="11"/>
      <c r="J620" s="11"/>
      <c r="K620" s="11"/>
      <c r="L620" s="11"/>
      <c r="M620" s="11"/>
      <c r="N620" s="11"/>
      <c r="O620" s="11"/>
    </row>
    <row r="621" spans="7:15" x14ac:dyDescent="0.2">
      <c r="G621" s="11"/>
      <c r="H621" s="11"/>
      <c r="I621" s="11"/>
      <c r="J621" s="11"/>
      <c r="K621" s="11"/>
      <c r="L621" s="11"/>
      <c r="M621" s="11"/>
      <c r="N621" s="11"/>
      <c r="O621" s="11"/>
    </row>
    <row r="622" spans="7:15" x14ac:dyDescent="0.2">
      <c r="G622" s="11"/>
      <c r="H622" s="11"/>
      <c r="I622" s="11"/>
      <c r="J622" s="11"/>
      <c r="K622" s="11"/>
      <c r="L622" s="11"/>
      <c r="M622" s="11"/>
      <c r="N622" s="11"/>
      <c r="O622" s="11"/>
    </row>
    <row r="623" spans="7:15" x14ac:dyDescent="0.2">
      <c r="G623" s="11"/>
      <c r="H623" s="11"/>
      <c r="I623" s="11"/>
      <c r="J623" s="11"/>
      <c r="K623" s="11"/>
      <c r="L623" s="11"/>
      <c r="M623" s="11"/>
      <c r="N623" s="11"/>
      <c r="O623" s="11"/>
    </row>
    <row r="624" spans="7:15" x14ac:dyDescent="0.2">
      <c r="G624" s="11"/>
      <c r="H624" s="11"/>
      <c r="I624" s="11"/>
      <c r="J624" s="11"/>
      <c r="K624" s="11"/>
      <c r="L624" s="11"/>
      <c r="M624" s="11"/>
      <c r="N624" s="11"/>
      <c r="O624" s="11"/>
    </row>
    <row r="625" spans="7:15" x14ac:dyDescent="0.2">
      <c r="G625" s="11"/>
      <c r="H625" s="11"/>
      <c r="I625" s="11"/>
      <c r="J625" s="11"/>
      <c r="K625" s="11"/>
      <c r="L625" s="11"/>
      <c r="M625" s="11"/>
      <c r="N625" s="11"/>
      <c r="O625" s="11"/>
    </row>
    <row r="626" spans="7:15" x14ac:dyDescent="0.2">
      <c r="G626" s="11"/>
      <c r="H626" s="11"/>
      <c r="I626" s="11"/>
      <c r="J626" s="11"/>
      <c r="K626" s="11"/>
      <c r="L626" s="11"/>
      <c r="M626" s="11"/>
      <c r="N626" s="11"/>
      <c r="O626" s="11"/>
    </row>
    <row r="627" spans="7:15" x14ac:dyDescent="0.2">
      <c r="G627" s="11"/>
      <c r="H627" s="11"/>
      <c r="I627" s="11"/>
      <c r="J627" s="11"/>
      <c r="K627" s="11"/>
      <c r="L627" s="11"/>
      <c r="M627" s="11"/>
      <c r="N627" s="11"/>
      <c r="O627" s="11"/>
    </row>
    <row r="628" spans="7:15" x14ac:dyDescent="0.2">
      <c r="G628" s="11"/>
      <c r="H628" s="11"/>
      <c r="I628" s="11"/>
      <c r="J628" s="11"/>
      <c r="K628" s="11"/>
      <c r="L628" s="11"/>
      <c r="M628" s="11"/>
      <c r="N628" s="11"/>
      <c r="O628" s="11"/>
    </row>
    <row r="629" spans="7:15" x14ac:dyDescent="0.2">
      <c r="G629" s="11"/>
      <c r="H629" s="11"/>
      <c r="I629" s="11"/>
      <c r="J629" s="11"/>
      <c r="K629" s="11"/>
      <c r="L629" s="11"/>
      <c r="M629" s="11"/>
      <c r="N629" s="11"/>
      <c r="O629" s="11"/>
    </row>
    <row r="630" spans="7:15" x14ac:dyDescent="0.2">
      <c r="G630" s="11"/>
      <c r="H630" s="11"/>
      <c r="I630" s="11"/>
      <c r="J630" s="11"/>
      <c r="K630" s="11"/>
      <c r="L630" s="11"/>
      <c r="M630" s="11"/>
      <c r="N630" s="11"/>
      <c r="O630" s="11"/>
    </row>
    <row r="631" spans="7:15" x14ac:dyDescent="0.2">
      <c r="G631" s="11"/>
      <c r="H631" s="11"/>
      <c r="I631" s="11"/>
      <c r="J631" s="11"/>
      <c r="K631" s="11"/>
      <c r="L631" s="11"/>
      <c r="M631" s="11"/>
      <c r="N631" s="11"/>
      <c r="O631" s="11"/>
    </row>
    <row r="632" spans="7:15" x14ac:dyDescent="0.2">
      <c r="G632" s="11"/>
      <c r="H632" s="11"/>
      <c r="I632" s="11"/>
      <c r="J632" s="11"/>
      <c r="K632" s="11"/>
      <c r="L632" s="11"/>
      <c r="M632" s="11"/>
      <c r="N632" s="11"/>
      <c r="O632" s="11"/>
    </row>
    <row r="633" spans="7:15" x14ac:dyDescent="0.2">
      <c r="G633" s="11"/>
      <c r="H633" s="11"/>
      <c r="I633" s="11"/>
      <c r="J633" s="11"/>
      <c r="K633" s="11"/>
      <c r="L633" s="11"/>
      <c r="M633" s="11"/>
      <c r="N633" s="11"/>
      <c r="O633" s="11"/>
    </row>
    <row r="634" spans="7:15" x14ac:dyDescent="0.2">
      <c r="G634" s="11"/>
      <c r="H634" s="11"/>
      <c r="I634" s="11"/>
      <c r="J634" s="11"/>
      <c r="K634" s="11"/>
      <c r="L634" s="11"/>
      <c r="M634" s="11"/>
      <c r="N634" s="11"/>
      <c r="O634" s="11"/>
    </row>
    <row r="635" spans="7:15" x14ac:dyDescent="0.2">
      <c r="G635" s="11"/>
      <c r="H635" s="11"/>
      <c r="I635" s="11"/>
      <c r="J635" s="11"/>
      <c r="K635" s="11"/>
      <c r="L635" s="11"/>
      <c r="M635" s="11"/>
      <c r="N635" s="11"/>
      <c r="O635" s="11"/>
    </row>
    <row r="636" spans="7:15" x14ac:dyDescent="0.2">
      <c r="G636" s="11"/>
      <c r="H636" s="11"/>
      <c r="I636" s="11"/>
      <c r="J636" s="11"/>
      <c r="K636" s="11"/>
      <c r="L636" s="11"/>
      <c r="M636" s="11"/>
      <c r="N636" s="11"/>
      <c r="O636" s="11"/>
    </row>
    <row r="637" spans="7:15" x14ac:dyDescent="0.2">
      <c r="G637" s="11"/>
      <c r="H637" s="11"/>
      <c r="I637" s="11"/>
      <c r="J637" s="11"/>
      <c r="K637" s="11"/>
      <c r="L637" s="11"/>
      <c r="M637" s="11"/>
      <c r="N637" s="11"/>
      <c r="O637" s="11"/>
    </row>
    <row r="638" spans="7:15" x14ac:dyDescent="0.2">
      <c r="G638" s="11"/>
      <c r="H638" s="11"/>
      <c r="I638" s="11"/>
      <c r="J638" s="11"/>
      <c r="K638" s="11"/>
      <c r="L638" s="11"/>
      <c r="M638" s="11"/>
      <c r="N638" s="11"/>
      <c r="O638" s="11"/>
    </row>
    <row r="639" spans="7:15" x14ac:dyDescent="0.2">
      <c r="G639" s="11"/>
      <c r="H639" s="11"/>
      <c r="I639" s="11"/>
      <c r="J639" s="11"/>
      <c r="K639" s="11"/>
      <c r="L639" s="11"/>
      <c r="M639" s="11"/>
      <c r="N639" s="11"/>
      <c r="O639" s="11"/>
    </row>
    <row r="640" spans="7:15" x14ac:dyDescent="0.2">
      <c r="G640" s="11"/>
      <c r="H640" s="11"/>
      <c r="I640" s="11"/>
      <c r="J640" s="11"/>
      <c r="K640" s="11"/>
      <c r="L640" s="11"/>
      <c r="M640" s="11"/>
      <c r="N640" s="11"/>
      <c r="O640" s="11"/>
    </row>
    <row r="641" spans="7:15" x14ac:dyDescent="0.2">
      <c r="G641" s="11"/>
      <c r="H641" s="11"/>
      <c r="I641" s="11"/>
      <c r="J641" s="11"/>
      <c r="K641" s="11"/>
      <c r="L641" s="11"/>
      <c r="M641" s="11"/>
      <c r="N641" s="11"/>
      <c r="O641" s="11"/>
    </row>
    <row r="642" spans="7:15" x14ac:dyDescent="0.2">
      <c r="G642" s="11"/>
      <c r="H642" s="11"/>
      <c r="I642" s="11"/>
      <c r="J642" s="11"/>
      <c r="K642" s="11"/>
      <c r="L642" s="11"/>
      <c r="M642" s="11"/>
      <c r="N642" s="11"/>
      <c r="O642" s="11"/>
    </row>
    <row r="643" spans="7:15" x14ac:dyDescent="0.2">
      <c r="G643" s="11"/>
      <c r="H643" s="11"/>
      <c r="I643" s="11"/>
      <c r="J643" s="11"/>
      <c r="K643" s="11"/>
      <c r="L643" s="11"/>
      <c r="M643" s="11"/>
      <c r="N643" s="11"/>
      <c r="O643" s="11"/>
    </row>
    <row r="644" spans="7:15" x14ac:dyDescent="0.2">
      <c r="G644" s="11"/>
      <c r="H644" s="11"/>
      <c r="I644" s="11"/>
      <c r="J644" s="11"/>
      <c r="K644" s="11"/>
      <c r="L644" s="11"/>
      <c r="M644" s="11"/>
      <c r="N644" s="11"/>
      <c r="O644" s="11"/>
    </row>
    <row r="645" spans="7:15" x14ac:dyDescent="0.2">
      <c r="G645" s="11"/>
      <c r="H645" s="11"/>
      <c r="I645" s="11"/>
      <c r="J645" s="11"/>
      <c r="K645" s="11"/>
      <c r="L645" s="11"/>
      <c r="M645" s="11"/>
      <c r="N645" s="11"/>
      <c r="O645" s="11"/>
    </row>
    <row r="646" spans="7:15" x14ac:dyDescent="0.2">
      <c r="G646" s="11"/>
      <c r="H646" s="11"/>
      <c r="I646" s="11"/>
      <c r="J646" s="11"/>
      <c r="K646" s="11"/>
      <c r="L646" s="11"/>
      <c r="M646" s="11"/>
      <c r="N646" s="11"/>
      <c r="O646" s="11"/>
    </row>
    <row r="647" spans="7:15" x14ac:dyDescent="0.2">
      <c r="G647" s="11"/>
      <c r="H647" s="11"/>
      <c r="I647" s="11"/>
      <c r="J647" s="11"/>
      <c r="K647" s="11"/>
      <c r="L647" s="11"/>
      <c r="M647" s="11"/>
      <c r="N647" s="11"/>
      <c r="O647" s="11"/>
    </row>
    <row r="648" spans="7:15" x14ac:dyDescent="0.2">
      <c r="G648" s="11"/>
      <c r="H648" s="11"/>
      <c r="I648" s="11"/>
      <c r="J648" s="11"/>
      <c r="K648" s="11"/>
      <c r="L648" s="11"/>
      <c r="M648" s="11"/>
      <c r="N648" s="11"/>
      <c r="O648" s="11"/>
    </row>
    <row r="649" spans="7:15" x14ac:dyDescent="0.2">
      <c r="G649" s="11"/>
      <c r="H649" s="11"/>
      <c r="I649" s="11"/>
      <c r="J649" s="11"/>
      <c r="K649" s="11"/>
      <c r="L649" s="11"/>
      <c r="M649" s="11"/>
      <c r="N649" s="11"/>
      <c r="O649" s="11"/>
    </row>
    <row r="650" spans="7:15" x14ac:dyDescent="0.2">
      <c r="G650" s="11"/>
      <c r="H650" s="11"/>
      <c r="I650" s="11"/>
      <c r="J650" s="11"/>
      <c r="K650" s="11"/>
      <c r="L650" s="11"/>
      <c r="M650" s="11"/>
      <c r="N650" s="11"/>
      <c r="O650" s="11"/>
    </row>
    <row r="651" spans="7:15" x14ac:dyDescent="0.2">
      <c r="G651" s="11"/>
      <c r="H651" s="11"/>
      <c r="I651" s="11"/>
      <c r="J651" s="11"/>
      <c r="K651" s="11"/>
      <c r="L651" s="11"/>
      <c r="M651" s="11"/>
      <c r="N651" s="11"/>
      <c r="O651" s="11"/>
    </row>
    <row r="652" spans="7:15" x14ac:dyDescent="0.2">
      <c r="G652" s="11"/>
      <c r="H652" s="11"/>
      <c r="I652" s="11"/>
      <c r="J652" s="11"/>
      <c r="K652" s="11"/>
      <c r="L652" s="11"/>
      <c r="M652" s="11"/>
      <c r="N652" s="11"/>
      <c r="O652" s="11"/>
    </row>
    <row r="653" spans="7:15" x14ac:dyDescent="0.2">
      <c r="G653" s="11"/>
      <c r="H653" s="11"/>
      <c r="I653" s="11"/>
      <c r="J653" s="11"/>
      <c r="K653" s="11"/>
      <c r="L653" s="11"/>
      <c r="M653" s="11"/>
      <c r="N653" s="11"/>
      <c r="O653" s="11"/>
    </row>
    <row r="654" spans="7:15" x14ac:dyDescent="0.2">
      <c r="G654" s="11"/>
      <c r="H654" s="11"/>
      <c r="I654" s="11"/>
      <c r="J654" s="11"/>
      <c r="K654" s="11"/>
      <c r="L654" s="11"/>
      <c r="M654" s="11"/>
      <c r="N654" s="11"/>
      <c r="O654" s="11"/>
    </row>
    <row r="655" spans="7:15" x14ac:dyDescent="0.2">
      <c r="G655" s="11"/>
      <c r="H655" s="11"/>
      <c r="I655" s="11"/>
      <c r="J655" s="11"/>
      <c r="K655" s="11"/>
      <c r="L655" s="11"/>
      <c r="M655" s="11"/>
      <c r="N655" s="11"/>
      <c r="O655" s="11"/>
    </row>
    <row r="656" spans="7:15" x14ac:dyDescent="0.2">
      <c r="G656" s="11"/>
      <c r="H656" s="11"/>
      <c r="I656" s="11"/>
      <c r="J656" s="11"/>
      <c r="K656" s="11"/>
      <c r="L656" s="11"/>
      <c r="M656" s="11"/>
      <c r="N656" s="11"/>
      <c r="O656" s="11"/>
    </row>
    <row r="657" spans="7:15" x14ac:dyDescent="0.2">
      <c r="G657" s="11"/>
      <c r="H657" s="11"/>
      <c r="I657" s="11"/>
      <c r="J657" s="11"/>
      <c r="K657" s="11"/>
      <c r="L657" s="11"/>
      <c r="M657" s="11"/>
      <c r="N657" s="11"/>
      <c r="O657" s="11"/>
    </row>
    <row r="658" spans="7:15" x14ac:dyDescent="0.2">
      <c r="G658" s="11"/>
      <c r="H658" s="11"/>
      <c r="I658" s="11"/>
      <c r="J658" s="11"/>
      <c r="K658" s="11"/>
      <c r="L658" s="11"/>
      <c r="M658" s="11"/>
      <c r="N658" s="11"/>
      <c r="O658" s="11"/>
    </row>
    <row r="659" spans="7:15" x14ac:dyDescent="0.2">
      <c r="G659" s="11"/>
      <c r="H659" s="11"/>
      <c r="I659" s="11"/>
      <c r="J659" s="11"/>
      <c r="K659" s="11"/>
      <c r="L659" s="11"/>
      <c r="M659" s="11"/>
      <c r="N659" s="11"/>
      <c r="O659" s="11"/>
    </row>
    <row r="660" spans="7:15" x14ac:dyDescent="0.2">
      <c r="G660" s="11"/>
      <c r="H660" s="11"/>
      <c r="I660" s="11"/>
      <c r="J660" s="11"/>
      <c r="K660" s="11"/>
      <c r="L660" s="11"/>
      <c r="M660" s="11"/>
      <c r="N660" s="11"/>
      <c r="O660" s="11"/>
    </row>
    <row r="661" spans="7:15" x14ac:dyDescent="0.2">
      <c r="G661" s="11"/>
      <c r="H661" s="11"/>
      <c r="I661" s="11"/>
      <c r="J661" s="11"/>
      <c r="K661" s="11"/>
      <c r="L661" s="11"/>
      <c r="M661" s="11"/>
      <c r="N661" s="11"/>
      <c r="O661" s="11"/>
    </row>
    <row r="662" spans="7:15" x14ac:dyDescent="0.2">
      <c r="G662" s="11"/>
      <c r="H662" s="11"/>
      <c r="I662" s="11"/>
      <c r="J662" s="11"/>
      <c r="K662" s="11"/>
      <c r="L662" s="11"/>
      <c r="M662" s="11"/>
      <c r="N662" s="11"/>
      <c r="O662" s="11"/>
    </row>
    <row r="663" spans="7:15" x14ac:dyDescent="0.2">
      <c r="G663" s="11"/>
      <c r="H663" s="11"/>
      <c r="I663" s="11"/>
      <c r="J663" s="11"/>
      <c r="K663" s="11"/>
      <c r="L663" s="11"/>
      <c r="M663" s="11"/>
      <c r="N663" s="11"/>
      <c r="O663" s="11"/>
    </row>
    <row r="664" spans="7:15" x14ac:dyDescent="0.2">
      <c r="G664" s="11"/>
      <c r="H664" s="11"/>
      <c r="I664" s="11"/>
      <c r="J664" s="11"/>
      <c r="K664" s="11"/>
      <c r="L664" s="11"/>
      <c r="M664" s="11"/>
      <c r="N664" s="11"/>
      <c r="O664" s="11"/>
    </row>
    <row r="665" spans="7:15" x14ac:dyDescent="0.2">
      <c r="G665" s="11"/>
      <c r="H665" s="11"/>
      <c r="I665" s="11"/>
      <c r="J665" s="11"/>
      <c r="K665" s="11"/>
      <c r="L665" s="11"/>
      <c r="M665" s="11"/>
      <c r="N665" s="11"/>
      <c r="O665" s="11"/>
    </row>
    <row r="666" spans="7:15" x14ac:dyDescent="0.2">
      <c r="G666" s="11"/>
      <c r="H666" s="11"/>
      <c r="I666" s="11"/>
      <c r="J666" s="11"/>
      <c r="K666" s="11"/>
      <c r="L666" s="11"/>
      <c r="M666" s="11"/>
      <c r="N666" s="11"/>
      <c r="O666" s="11"/>
    </row>
    <row r="667" spans="7:15" x14ac:dyDescent="0.2">
      <c r="G667" s="11"/>
      <c r="H667" s="11"/>
      <c r="I667" s="11"/>
      <c r="J667" s="11"/>
      <c r="K667" s="11"/>
      <c r="L667" s="11"/>
      <c r="M667" s="11"/>
      <c r="N667" s="11"/>
      <c r="O667" s="11"/>
    </row>
    <row r="668" spans="7:15" x14ac:dyDescent="0.2">
      <c r="G668" s="11"/>
      <c r="H668" s="11"/>
      <c r="I668" s="11"/>
      <c r="J668" s="11"/>
      <c r="K668" s="11"/>
      <c r="L668" s="11"/>
      <c r="M668" s="11"/>
      <c r="N668" s="11"/>
      <c r="O668" s="11"/>
    </row>
    <row r="669" spans="7:15" x14ac:dyDescent="0.2">
      <c r="G669" s="11"/>
      <c r="H669" s="11"/>
      <c r="I669" s="11"/>
      <c r="J669" s="11"/>
      <c r="K669" s="11"/>
      <c r="L669" s="11"/>
      <c r="M669" s="11"/>
      <c r="N669" s="11"/>
      <c r="O669" s="11"/>
    </row>
    <row r="670" spans="7:15" x14ac:dyDescent="0.2">
      <c r="G670" s="11"/>
      <c r="H670" s="11"/>
      <c r="I670" s="11"/>
      <c r="J670" s="11"/>
      <c r="K670" s="11"/>
      <c r="L670" s="11"/>
      <c r="M670" s="11"/>
      <c r="N670" s="11"/>
      <c r="O670" s="11"/>
    </row>
    <row r="671" spans="7:15" x14ac:dyDescent="0.2">
      <c r="G671" s="11"/>
      <c r="H671" s="11"/>
      <c r="I671" s="11"/>
      <c r="J671" s="11"/>
      <c r="K671" s="11"/>
      <c r="L671" s="11"/>
      <c r="M671" s="11"/>
      <c r="N671" s="11"/>
      <c r="O671" s="11"/>
    </row>
    <row r="672" spans="7:15" x14ac:dyDescent="0.2">
      <c r="G672" s="11"/>
      <c r="H672" s="11"/>
      <c r="I672" s="11"/>
      <c r="J672" s="11"/>
      <c r="K672" s="11"/>
      <c r="L672" s="11"/>
      <c r="M672" s="11"/>
      <c r="N672" s="11"/>
      <c r="O672" s="11"/>
    </row>
    <row r="673" spans="7:15" x14ac:dyDescent="0.2">
      <c r="G673" s="11"/>
      <c r="H673" s="11"/>
      <c r="I673" s="11"/>
      <c r="J673" s="11"/>
      <c r="K673" s="11"/>
      <c r="L673" s="11"/>
      <c r="M673" s="11"/>
      <c r="N673" s="11"/>
      <c r="O673" s="11"/>
    </row>
    <row r="674" spans="7:15" x14ac:dyDescent="0.2">
      <c r="G674" s="11"/>
      <c r="H674" s="11"/>
      <c r="I674" s="11"/>
      <c r="J674" s="11"/>
      <c r="K674" s="11"/>
      <c r="L674" s="11"/>
      <c r="M674" s="11"/>
      <c r="N674" s="11"/>
      <c r="O674" s="11"/>
    </row>
    <row r="675" spans="7:15" x14ac:dyDescent="0.2">
      <c r="G675" s="11"/>
      <c r="H675" s="11"/>
      <c r="I675" s="11"/>
      <c r="J675" s="11"/>
      <c r="K675" s="11"/>
      <c r="L675" s="11"/>
      <c r="M675" s="11"/>
      <c r="N675" s="11"/>
      <c r="O675" s="11"/>
    </row>
    <row r="676" spans="7:15" x14ac:dyDescent="0.2">
      <c r="G676" s="11"/>
      <c r="H676" s="11"/>
      <c r="I676" s="11"/>
      <c r="J676" s="11"/>
      <c r="K676" s="11"/>
      <c r="L676" s="11"/>
      <c r="M676" s="11"/>
      <c r="N676" s="11"/>
      <c r="O676" s="11"/>
    </row>
    <row r="677" spans="7:15" x14ac:dyDescent="0.2">
      <c r="G677" s="11"/>
      <c r="H677" s="11"/>
      <c r="I677" s="11"/>
      <c r="J677" s="11"/>
      <c r="K677" s="11"/>
      <c r="L677" s="11"/>
      <c r="M677" s="11"/>
      <c r="N677" s="11"/>
      <c r="O677" s="11"/>
    </row>
    <row r="678" spans="7:15" x14ac:dyDescent="0.2">
      <c r="G678" s="11"/>
      <c r="H678" s="11"/>
      <c r="I678" s="11"/>
      <c r="J678" s="11"/>
      <c r="K678" s="11"/>
      <c r="L678" s="11"/>
      <c r="M678" s="11"/>
      <c r="N678" s="11"/>
      <c r="O678" s="11"/>
    </row>
    <row r="679" spans="7:15" x14ac:dyDescent="0.2">
      <c r="G679" s="11"/>
      <c r="H679" s="11"/>
      <c r="I679" s="11"/>
      <c r="J679" s="11"/>
      <c r="K679" s="11"/>
      <c r="L679" s="11"/>
      <c r="M679" s="11"/>
      <c r="N679" s="11"/>
      <c r="O679" s="11"/>
    </row>
    <row r="680" spans="7:15" x14ac:dyDescent="0.2">
      <c r="G680" s="11"/>
      <c r="H680" s="11"/>
      <c r="I680" s="11"/>
      <c r="J680" s="11"/>
      <c r="K680" s="11"/>
      <c r="L680" s="11"/>
      <c r="M680" s="11"/>
      <c r="N680" s="11"/>
      <c r="O680" s="11"/>
    </row>
    <row r="681" spans="7:15" x14ac:dyDescent="0.2">
      <c r="G681" s="11"/>
      <c r="H681" s="11"/>
      <c r="I681" s="11"/>
      <c r="J681" s="11"/>
      <c r="K681" s="11"/>
      <c r="L681" s="11"/>
      <c r="M681" s="11"/>
      <c r="N681" s="11"/>
      <c r="O681" s="11"/>
    </row>
    <row r="682" spans="7:15" x14ac:dyDescent="0.2">
      <c r="G682" s="11"/>
      <c r="H682" s="11"/>
      <c r="I682" s="11"/>
      <c r="J682" s="11"/>
      <c r="K682" s="11"/>
      <c r="L682" s="11"/>
      <c r="M682" s="11"/>
      <c r="N682" s="11"/>
      <c r="O682" s="11"/>
    </row>
    <row r="683" spans="7:15" x14ac:dyDescent="0.2">
      <c r="G683" s="11"/>
      <c r="H683" s="11"/>
      <c r="I683" s="11"/>
      <c r="J683" s="11"/>
      <c r="K683" s="11"/>
      <c r="L683" s="11"/>
      <c r="M683" s="11"/>
      <c r="N683" s="11"/>
      <c r="O683" s="11"/>
    </row>
    <row r="684" spans="7:15" x14ac:dyDescent="0.2">
      <c r="G684" s="11"/>
      <c r="H684" s="11"/>
      <c r="I684" s="11"/>
      <c r="J684" s="11"/>
      <c r="K684" s="11"/>
      <c r="L684" s="11"/>
      <c r="M684" s="11"/>
      <c r="N684" s="11"/>
      <c r="O684" s="11"/>
    </row>
    <row r="685" spans="7:15" x14ac:dyDescent="0.2">
      <c r="G685" s="11"/>
      <c r="H685" s="11"/>
      <c r="I685" s="11"/>
      <c r="J685" s="11"/>
      <c r="K685" s="11"/>
      <c r="L685" s="11"/>
      <c r="M685" s="11"/>
      <c r="N685" s="11"/>
      <c r="O685" s="11"/>
    </row>
    <row r="686" spans="7:15" x14ac:dyDescent="0.2">
      <c r="G686" s="11"/>
      <c r="H686" s="11"/>
      <c r="I686" s="11"/>
      <c r="J686" s="11"/>
      <c r="K686" s="11"/>
      <c r="L686" s="11"/>
      <c r="M686" s="11"/>
      <c r="N686" s="11"/>
      <c r="O686" s="11"/>
    </row>
    <row r="687" spans="7:15" x14ac:dyDescent="0.2">
      <c r="G687" s="11"/>
      <c r="H687" s="11"/>
      <c r="I687" s="11"/>
      <c r="J687" s="11"/>
      <c r="K687" s="11"/>
      <c r="L687" s="11"/>
      <c r="M687" s="11"/>
      <c r="N687" s="11"/>
      <c r="O687" s="11"/>
    </row>
    <row r="688" spans="7:15" x14ac:dyDescent="0.2">
      <c r="G688" s="11"/>
      <c r="H688" s="11"/>
      <c r="I688" s="11"/>
      <c r="J688" s="11"/>
      <c r="K688" s="11"/>
      <c r="L688" s="11"/>
      <c r="M688" s="11"/>
      <c r="N688" s="11"/>
      <c r="O688" s="11"/>
    </row>
    <row r="689" spans="7:15" x14ac:dyDescent="0.2">
      <c r="G689" s="11"/>
      <c r="H689" s="11"/>
      <c r="I689" s="11"/>
      <c r="J689" s="11"/>
      <c r="K689" s="11"/>
      <c r="L689" s="11"/>
      <c r="M689" s="11"/>
      <c r="N689" s="11"/>
      <c r="O689" s="11"/>
    </row>
    <row r="690" spans="7:15" x14ac:dyDescent="0.2">
      <c r="G690" s="11"/>
      <c r="H690" s="11"/>
      <c r="I690" s="11"/>
      <c r="J690" s="11"/>
      <c r="K690" s="11"/>
      <c r="L690" s="11"/>
      <c r="M690" s="11"/>
      <c r="N690" s="11"/>
      <c r="O690" s="11"/>
    </row>
    <row r="691" spans="7:15" x14ac:dyDescent="0.2">
      <c r="G691" s="11"/>
      <c r="H691" s="11"/>
      <c r="I691" s="11"/>
      <c r="J691" s="11"/>
      <c r="K691" s="11"/>
      <c r="L691" s="11"/>
      <c r="M691" s="11"/>
      <c r="N691" s="11"/>
      <c r="O691" s="11"/>
    </row>
    <row r="692" spans="7:15" x14ac:dyDescent="0.2">
      <c r="G692" s="11"/>
      <c r="H692" s="11"/>
      <c r="I692" s="11"/>
      <c r="J692" s="11"/>
      <c r="K692" s="11"/>
      <c r="L692" s="11"/>
      <c r="M692" s="11"/>
      <c r="N692" s="11"/>
      <c r="O692" s="11"/>
    </row>
    <row r="693" spans="7:15" x14ac:dyDescent="0.2">
      <c r="G693" s="11"/>
      <c r="H693" s="11"/>
      <c r="I693" s="11"/>
      <c r="J693" s="11"/>
      <c r="K693" s="11"/>
      <c r="L693" s="11"/>
      <c r="M693" s="11"/>
      <c r="N693" s="11"/>
      <c r="O693" s="11"/>
    </row>
    <row r="694" spans="7:15" x14ac:dyDescent="0.2">
      <c r="G694" s="11"/>
      <c r="H694" s="11"/>
      <c r="I694" s="11"/>
      <c r="J694" s="11"/>
      <c r="K694" s="11"/>
      <c r="L694" s="11"/>
      <c r="M694" s="11"/>
      <c r="N694" s="11"/>
      <c r="O694" s="11"/>
    </row>
    <row r="695" spans="7:15" x14ac:dyDescent="0.2">
      <c r="G695" s="11"/>
      <c r="H695" s="11"/>
      <c r="I695" s="11"/>
      <c r="J695" s="11"/>
      <c r="K695" s="11"/>
      <c r="L695" s="11"/>
      <c r="M695" s="11"/>
      <c r="N695" s="11"/>
      <c r="O695" s="11"/>
    </row>
    <row r="696" spans="7:15" x14ac:dyDescent="0.2">
      <c r="G696" s="11"/>
      <c r="H696" s="11"/>
      <c r="I696" s="11"/>
      <c r="J696" s="11"/>
      <c r="K696" s="11"/>
      <c r="L696" s="11"/>
      <c r="M696" s="11"/>
      <c r="N696" s="11"/>
      <c r="O696" s="11"/>
    </row>
    <row r="697" spans="7:15" x14ac:dyDescent="0.2">
      <c r="G697" s="11"/>
      <c r="H697" s="11"/>
      <c r="I697" s="11"/>
      <c r="J697" s="11"/>
      <c r="K697" s="11"/>
      <c r="L697" s="11"/>
      <c r="M697" s="11"/>
      <c r="N697" s="11"/>
      <c r="O697" s="11"/>
    </row>
    <row r="698" spans="7:15" x14ac:dyDescent="0.2">
      <c r="G698" s="11"/>
      <c r="H698" s="11"/>
      <c r="I698" s="11"/>
      <c r="J698" s="11"/>
      <c r="K698" s="11"/>
      <c r="L698" s="11"/>
      <c r="M698" s="11"/>
      <c r="N698" s="11"/>
      <c r="O698" s="11"/>
    </row>
    <row r="699" spans="7:15" x14ac:dyDescent="0.2">
      <c r="G699" s="11"/>
      <c r="H699" s="11"/>
      <c r="I699" s="11"/>
      <c r="J699" s="11"/>
      <c r="K699" s="11"/>
      <c r="L699" s="11"/>
      <c r="M699" s="11"/>
      <c r="N699" s="11"/>
      <c r="O699" s="11"/>
    </row>
    <row r="700" spans="7:15" x14ac:dyDescent="0.2">
      <c r="G700" s="11"/>
      <c r="H700" s="11"/>
      <c r="I700" s="11"/>
      <c r="J700" s="11"/>
      <c r="K700" s="11"/>
      <c r="L700" s="11"/>
      <c r="M700" s="11"/>
      <c r="N700" s="11"/>
      <c r="O700" s="11"/>
    </row>
    <row r="701" spans="7:15" x14ac:dyDescent="0.2">
      <c r="G701" s="11"/>
      <c r="H701" s="11"/>
      <c r="I701" s="11"/>
      <c r="J701" s="11"/>
      <c r="K701" s="11"/>
      <c r="L701" s="11"/>
      <c r="M701" s="11"/>
      <c r="N701" s="11"/>
      <c r="O701" s="11"/>
    </row>
    <row r="702" spans="7:15" x14ac:dyDescent="0.2">
      <c r="G702" s="11"/>
      <c r="H702" s="11"/>
      <c r="I702" s="11"/>
      <c r="J702" s="11"/>
      <c r="K702" s="11"/>
      <c r="L702" s="11"/>
      <c r="M702" s="11"/>
      <c r="N702" s="11"/>
      <c r="O702" s="11"/>
    </row>
    <row r="703" spans="7:15" x14ac:dyDescent="0.2">
      <c r="G703" s="11"/>
      <c r="H703" s="11"/>
      <c r="I703" s="11"/>
      <c r="J703" s="11"/>
      <c r="K703" s="11"/>
      <c r="L703" s="11"/>
      <c r="M703" s="11"/>
      <c r="N703" s="11"/>
      <c r="O703" s="11"/>
    </row>
    <row r="704" spans="7:15" x14ac:dyDescent="0.2">
      <c r="G704" s="11"/>
      <c r="H704" s="11"/>
      <c r="I704" s="11"/>
      <c r="J704" s="11"/>
      <c r="K704" s="11"/>
      <c r="L704" s="11"/>
      <c r="M704" s="11"/>
      <c r="N704" s="11"/>
      <c r="O704" s="11"/>
    </row>
    <row r="705" spans="7:15" x14ac:dyDescent="0.2">
      <c r="G705" s="11"/>
      <c r="H705" s="11"/>
      <c r="I705" s="11"/>
      <c r="J705" s="11"/>
      <c r="K705" s="11"/>
      <c r="L705" s="11"/>
      <c r="M705" s="11"/>
      <c r="N705" s="11"/>
      <c r="O705" s="11"/>
    </row>
    <row r="706" spans="7:15" x14ac:dyDescent="0.2">
      <c r="G706" s="11"/>
      <c r="H706" s="11"/>
      <c r="I706" s="11"/>
      <c r="J706" s="11"/>
      <c r="K706" s="11"/>
      <c r="L706" s="11"/>
      <c r="M706" s="11"/>
      <c r="N706" s="11"/>
      <c r="O706" s="11"/>
    </row>
    <row r="707" spans="7:15" x14ac:dyDescent="0.2">
      <c r="G707" s="11"/>
      <c r="H707" s="11"/>
      <c r="I707" s="11"/>
      <c r="J707" s="11"/>
      <c r="K707" s="11"/>
      <c r="L707" s="11"/>
      <c r="M707" s="11"/>
      <c r="N707" s="11"/>
      <c r="O707" s="11"/>
    </row>
    <row r="708" spans="7:15" x14ac:dyDescent="0.2">
      <c r="G708" s="11"/>
      <c r="H708" s="11"/>
      <c r="I708" s="11"/>
      <c r="J708" s="11"/>
      <c r="K708" s="11"/>
      <c r="L708" s="11"/>
      <c r="M708" s="11"/>
      <c r="N708" s="11"/>
      <c r="O708" s="11"/>
    </row>
    <row r="709" spans="7:15" x14ac:dyDescent="0.2">
      <c r="G709" s="11"/>
      <c r="H709" s="11"/>
      <c r="I709" s="11"/>
      <c r="J709" s="11"/>
      <c r="K709" s="11"/>
      <c r="L709" s="11"/>
      <c r="M709" s="11"/>
      <c r="N709" s="11"/>
      <c r="O709" s="11"/>
    </row>
    <row r="710" spans="7:15" x14ac:dyDescent="0.2">
      <c r="G710" s="11"/>
      <c r="H710" s="11"/>
      <c r="I710" s="11"/>
      <c r="J710" s="11"/>
      <c r="K710" s="11"/>
      <c r="L710" s="11"/>
      <c r="M710" s="11"/>
      <c r="N710" s="11"/>
      <c r="O710" s="11"/>
    </row>
    <row r="711" spans="7:15" x14ac:dyDescent="0.2">
      <c r="G711" s="11"/>
      <c r="H711" s="11"/>
      <c r="I711" s="11"/>
      <c r="J711" s="11"/>
      <c r="K711" s="11"/>
      <c r="L711" s="11"/>
      <c r="M711" s="11"/>
      <c r="N711" s="11"/>
      <c r="O711" s="11"/>
    </row>
    <row r="712" spans="7:15" x14ac:dyDescent="0.2">
      <c r="G712" s="11"/>
      <c r="H712" s="11"/>
      <c r="I712" s="11"/>
      <c r="J712" s="11"/>
      <c r="K712" s="11"/>
      <c r="L712" s="11"/>
      <c r="M712" s="11"/>
      <c r="N712" s="11"/>
      <c r="O712" s="11"/>
    </row>
    <row r="713" spans="7:15" x14ac:dyDescent="0.2">
      <c r="G713" s="11"/>
      <c r="H713" s="11"/>
      <c r="I713" s="11"/>
      <c r="J713" s="11"/>
      <c r="K713" s="11"/>
      <c r="L713" s="11"/>
      <c r="M713" s="11"/>
      <c r="N713" s="11"/>
      <c r="O713" s="11"/>
    </row>
    <row r="714" spans="7:15" x14ac:dyDescent="0.2">
      <c r="G714" s="11"/>
      <c r="H714" s="11"/>
      <c r="I714" s="11"/>
      <c r="J714" s="11"/>
      <c r="K714" s="11"/>
      <c r="L714" s="11"/>
      <c r="M714" s="11"/>
      <c r="N714" s="11"/>
      <c r="O714" s="11"/>
    </row>
    <row r="715" spans="7:15" x14ac:dyDescent="0.2">
      <c r="G715" s="11"/>
      <c r="H715" s="11"/>
      <c r="I715" s="11"/>
      <c r="J715" s="11"/>
      <c r="K715" s="11"/>
      <c r="L715" s="11"/>
      <c r="M715" s="11"/>
      <c r="N715" s="11"/>
      <c r="O715" s="11"/>
    </row>
    <row r="716" spans="7:15" x14ac:dyDescent="0.2">
      <c r="G716" s="11"/>
      <c r="H716" s="11"/>
      <c r="I716" s="11"/>
      <c r="J716" s="11"/>
      <c r="K716" s="11"/>
      <c r="L716" s="11"/>
      <c r="M716" s="11"/>
      <c r="N716" s="11"/>
      <c r="O716" s="11"/>
    </row>
    <row r="717" spans="7:15" x14ac:dyDescent="0.2">
      <c r="G717" s="11"/>
      <c r="H717" s="11"/>
      <c r="I717" s="11"/>
      <c r="J717" s="11"/>
      <c r="K717" s="11"/>
      <c r="L717" s="11"/>
      <c r="M717" s="11"/>
      <c r="N717" s="11"/>
      <c r="O717" s="11"/>
    </row>
    <row r="718" spans="7:15" x14ac:dyDescent="0.2">
      <c r="G718" s="11"/>
      <c r="H718" s="11"/>
      <c r="I718" s="11"/>
      <c r="J718" s="11"/>
      <c r="K718" s="11"/>
      <c r="L718" s="11"/>
      <c r="M718" s="11"/>
      <c r="N718" s="11"/>
      <c r="O718" s="11"/>
    </row>
    <row r="719" spans="7:15" x14ac:dyDescent="0.2">
      <c r="G719" s="11"/>
      <c r="H719" s="11"/>
      <c r="I719" s="11"/>
      <c r="J719" s="11"/>
      <c r="K719" s="11"/>
      <c r="L719" s="11"/>
      <c r="M719" s="11"/>
      <c r="N719" s="11"/>
      <c r="O719" s="11"/>
    </row>
    <row r="720" spans="7:15" x14ac:dyDescent="0.2">
      <c r="G720" s="11"/>
      <c r="H720" s="11"/>
      <c r="I720" s="11"/>
      <c r="J720" s="11"/>
      <c r="K720" s="11"/>
      <c r="L720" s="11"/>
      <c r="M720" s="11"/>
      <c r="N720" s="11"/>
      <c r="O720" s="11"/>
    </row>
    <row r="721" spans="7:15" x14ac:dyDescent="0.2">
      <c r="G721" s="11"/>
      <c r="H721" s="11"/>
      <c r="I721" s="11"/>
      <c r="J721" s="11"/>
      <c r="K721" s="11"/>
      <c r="L721" s="11"/>
      <c r="M721" s="11"/>
      <c r="N721" s="11"/>
      <c r="O721" s="11"/>
    </row>
    <row r="722" spans="7:15" x14ac:dyDescent="0.2">
      <c r="G722" s="11"/>
      <c r="H722" s="11"/>
      <c r="I722" s="11"/>
      <c r="J722" s="11"/>
      <c r="K722" s="11"/>
      <c r="L722" s="11"/>
      <c r="M722" s="11"/>
      <c r="N722" s="11"/>
      <c r="O722" s="11"/>
    </row>
    <row r="723" spans="7:15" x14ac:dyDescent="0.2">
      <c r="G723" s="11"/>
      <c r="H723" s="11"/>
      <c r="I723" s="11"/>
      <c r="J723" s="11"/>
      <c r="K723" s="11"/>
      <c r="L723" s="11"/>
      <c r="M723" s="11"/>
      <c r="N723" s="11"/>
      <c r="O723" s="11"/>
    </row>
    <row r="724" spans="7:15" x14ac:dyDescent="0.2">
      <c r="G724" s="11"/>
      <c r="H724" s="11"/>
      <c r="I724" s="11"/>
      <c r="J724" s="11"/>
      <c r="K724" s="11"/>
      <c r="L724" s="11"/>
      <c r="M724" s="11"/>
      <c r="N724" s="11"/>
      <c r="O724" s="11"/>
    </row>
    <row r="725" spans="7:15" x14ac:dyDescent="0.2">
      <c r="G725" s="11"/>
      <c r="H725" s="11"/>
      <c r="I725" s="11"/>
      <c r="J725" s="11"/>
      <c r="K725" s="11"/>
      <c r="L725" s="11"/>
      <c r="M725" s="11"/>
      <c r="N725" s="11"/>
      <c r="O725" s="11"/>
    </row>
    <row r="726" spans="7:15" x14ac:dyDescent="0.2">
      <c r="G726" s="11"/>
      <c r="H726" s="11"/>
      <c r="I726" s="11"/>
      <c r="J726" s="11"/>
      <c r="K726" s="11"/>
      <c r="L726" s="11"/>
      <c r="M726" s="11"/>
      <c r="N726" s="11"/>
      <c r="O726" s="11"/>
    </row>
    <row r="727" spans="7:15" x14ac:dyDescent="0.2">
      <c r="G727" s="11"/>
      <c r="H727" s="11"/>
      <c r="I727" s="11"/>
      <c r="J727" s="11"/>
      <c r="K727" s="11"/>
      <c r="L727" s="11"/>
      <c r="M727" s="11"/>
      <c r="N727" s="11"/>
      <c r="O727" s="11"/>
    </row>
    <row r="728" spans="7:15" x14ac:dyDescent="0.2">
      <c r="G728" s="11"/>
      <c r="H728" s="11"/>
      <c r="I728" s="11"/>
      <c r="J728" s="11"/>
      <c r="K728" s="11"/>
      <c r="L728" s="11"/>
      <c r="M728" s="11"/>
      <c r="N728" s="11"/>
      <c r="O728" s="11"/>
    </row>
    <row r="729" spans="7:15" x14ac:dyDescent="0.2">
      <c r="G729" s="11"/>
      <c r="H729" s="11"/>
      <c r="I729" s="11"/>
      <c r="J729" s="11"/>
      <c r="K729" s="11"/>
      <c r="L729" s="11"/>
      <c r="M729" s="11"/>
      <c r="N729" s="11"/>
      <c r="O729" s="11"/>
    </row>
    <row r="730" spans="7:15" x14ac:dyDescent="0.2">
      <c r="G730" s="11"/>
      <c r="H730" s="11"/>
      <c r="I730" s="11"/>
      <c r="J730" s="11"/>
      <c r="K730" s="11"/>
      <c r="L730" s="11"/>
      <c r="M730" s="11"/>
      <c r="N730" s="11"/>
      <c r="O730" s="11"/>
    </row>
    <row r="731" spans="7:15" x14ac:dyDescent="0.2">
      <c r="G731" s="11"/>
      <c r="H731" s="11"/>
      <c r="I731" s="11"/>
      <c r="J731" s="11"/>
      <c r="K731" s="11"/>
      <c r="L731" s="11"/>
      <c r="M731" s="11"/>
      <c r="N731" s="11"/>
      <c r="O731" s="11"/>
    </row>
    <row r="732" spans="7:15" x14ac:dyDescent="0.2">
      <c r="G732" s="11"/>
      <c r="H732" s="11"/>
      <c r="I732" s="11"/>
      <c r="J732" s="11"/>
      <c r="K732" s="11"/>
      <c r="L732" s="11"/>
      <c r="M732" s="11"/>
      <c r="N732" s="11"/>
      <c r="O732" s="11"/>
    </row>
    <row r="733" spans="7:15" x14ac:dyDescent="0.2">
      <c r="G733" s="11"/>
      <c r="H733" s="11"/>
      <c r="I733" s="11"/>
      <c r="J733" s="11"/>
      <c r="K733" s="11"/>
      <c r="L733" s="11"/>
      <c r="M733" s="11"/>
      <c r="N733" s="11"/>
      <c r="O733" s="11"/>
    </row>
    <row r="734" spans="7:15" x14ac:dyDescent="0.2">
      <c r="G734" s="11"/>
      <c r="H734" s="11"/>
      <c r="I734" s="11"/>
      <c r="J734" s="11"/>
      <c r="K734" s="11"/>
      <c r="L734" s="11"/>
      <c r="M734" s="11"/>
      <c r="N734" s="11"/>
      <c r="O734" s="11"/>
    </row>
    <row r="735" spans="7:15" x14ac:dyDescent="0.2">
      <c r="G735" s="11"/>
      <c r="H735" s="11"/>
      <c r="I735" s="11"/>
      <c r="J735" s="11"/>
      <c r="K735" s="11"/>
      <c r="L735" s="11"/>
      <c r="M735" s="11"/>
      <c r="N735" s="11"/>
      <c r="O735" s="11"/>
    </row>
    <row r="736" spans="7:15" x14ac:dyDescent="0.2">
      <c r="G736" s="11"/>
      <c r="H736" s="11"/>
      <c r="I736" s="11"/>
      <c r="J736" s="11"/>
      <c r="K736" s="11"/>
      <c r="L736" s="11"/>
      <c r="M736" s="11"/>
      <c r="N736" s="11"/>
      <c r="O736" s="11"/>
    </row>
    <row r="737" spans="7:15" x14ac:dyDescent="0.2">
      <c r="G737" s="11"/>
      <c r="H737" s="11"/>
      <c r="I737" s="11"/>
      <c r="J737" s="11"/>
      <c r="K737" s="11"/>
      <c r="L737" s="11"/>
      <c r="M737" s="11"/>
      <c r="N737" s="11"/>
      <c r="O737" s="11"/>
    </row>
    <row r="738" spans="7:15" x14ac:dyDescent="0.2">
      <c r="G738" s="11"/>
      <c r="H738" s="11"/>
      <c r="I738" s="11"/>
      <c r="J738" s="11"/>
      <c r="K738" s="11"/>
      <c r="L738" s="11"/>
      <c r="M738" s="11"/>
      <c r="N738" s="11"/>
      <c r="O738" s="11"/>
    </row>
    <row r="739" spans="7:15" x14ac:dyDescent="0.2">
      <c r="G739" s="11"/>
      <c r="H739" s="11"/>
      <c r="I739" s="11"/>
      <c r="J739" s="11"/>
      <c r="K739" s="11"/>
      <c r="L739" s="11"/>
      <c r="M739" s="11"/>
      <c r="N739" s="11"/>
      <c r="O739" s="11"/>
    </row>
    <row r="740" spans="7:15" x14ac:dyDescent="0.2">
      <c r="G740" s="11"/>
      <c r="H740" s="11"/>
      <c r="I740" s="11"/>
      <c r="J740" s="11"/>
      <c r="K740" s="11"/>
      <c r="L740" s="11"/>
      <c r="M740" s="11"/>
      <c r="N740" s="11"/>
      <c r="O740" s="11"/>
    </row>
    <row r="741" spans="7:15" x14ac:dyDescent="0.2">
      <c r="G741" s="11"/>
      <c r="H741" s="11"/>
      <c r="I741" s="11"/>
      <c r="J741" s="11"/>
      <c r="K741" s="11"/>
      <c r="L741" s="11"/>
      <c r="M741" s="11"/>
      <c r="N741" s="11"/>
      <c r="O741" s="11"/>
    </row>
    <row r="742" spans="7:15" x14ac:dyDescent="0.2">
      <c r="G742" s="11"/>
      <c r="H742" s="11"/>
      <c r="I742" s="11"/>
      <c r="J742" s="11"/>
      <c r="K742" s="11"/>
      <c r="L742" s="11"/>
      <c r="M742" s="11"/>
      <c r="N742" s="11"/>
      <c r="O742" s="11"/>
    </row>
    <row r="743" spans="7:15" x14ac:dyDescent="0.2">
      <c r="G743" s="11"/>
      <c r="H743" s="11"/>
      <c r="I743" s="11"/>
      <c r="J743" s="11"/>
      <c r="K743" s="11"/>
      <c r="L743" s="11"/>
      <c r="M743" s="11"/>
      <c r="N743" s="11"/>
      <c r="O743" s="11"/>
    </row>
    <row r="744" spans="7:15" x14ac:dyDescent="0.2">
      <c r="G744" s="11"/>
      <c r="H744" s="11"/>
      <c r="I744" s="11"/>
      <c r="J744" s="11"/>
      <c r="K744" s="11"/>
      <c r="L744" s="11"/>
      <c r="M744" s="11"/>
      <c r="N744" s="11"/>
      <c r="O744" s="11"/>
    </row>
    <row r="745" spans="7:15" x14ac:dyDescent="0.2">
      <c r="G745" s="11"/>
      <c r="H745" s="11"/>
      <c r="I745" s="11"/>
      <c r="J745" s="11"/>
      <c r="K745" s="11"/>
      <c r="L745" s="11"/>
      <c r="M745" s="11"/>
      <c r="N745" s="11"/>
      <c r="O745" s="11"/>
    </row>
    <row r="746" spans="7:15" x14ac:dyDescent="0.2">
      <c r="G746" s="11"/>
      <c r="H746" s="11"/>
      <c r="I746" s="11"/>
      <c r="J746" s="11"/>
      <c r="K746" s="11"/>
      <c r="L746" s="11"/>
      <c r="M746" s="11"/>
      <c r="N746" s="11"/>
      <c r="O746" s="11"/>
    </row>
    <row r="747" spans="7:15" x14ac:dyDescent="0.2">
      <c r="G747" s="11"/>
      <c r="H747" s="11"/>
      <c r="I747" s="11"/>
      <c r="J747" s="11"/>
      <c r="K747" s="11"/>
      <c r="L747" s="11"/>
      <c r="M747" s="11"/>
      <c r="N747" s="11"/>
      <c r="O747" s="11"/>
    </row>
    <row r="748" spans="7:15" x14ac:dyDescent="0.2">
      <c r="G748" s="11"/>
      <c r="H748" s="11"/>
      <c r="I748" s="11"/>
      <c r="J748" s="11"/>
      <c r="K748" s="11"/>
      <c r="L748" s="11"/>
      <c r="M748" s="11"/>
      <c r="N748" s="11"/>
      <c r="O748" s="11"/>
    </row>
    <row r="749" spans="7:15" x14ac:dyDescent="0.2">
      <c r="G749" s="11"/>
      <c r="H749" s="11"/>
      <c r="I749" s="11"/>
      <c r="J749" s="11"/>
      <c r="K749" s="11"/>
      <c r="L749" s="11"/>
      <c r="M749" s="11"/>
      <c r="N749" s="11"/>
      <c r="O749" s="11"/>
    </row>
    <row r="750" spans="7:15" x14ac:dyDescent="0.2">
      <c r="G750" s="11"/>
      <c r="H750" s="11"/>
      <c r="I750" s="11"/>
      <c r="J750" s="11"/>
      <c r="K750" s="11"/>
      <c r="L750" s="11"/>
      <c r="M750" s="11"/>
      <c r="N750" s="11"/>
      <c r="O750" s="11"/>
    </row>
    <row r="751" spans="7:15" x14ac:dyDescent="0.2">
      <c r="G751" s="11"/>
      <c r="H751" s="11"/>
      <c r="I751" s="11"/>
      <c r="J751" s="11"/>
      <c r="K751" s="11"/>
      <c r="L751" s="11"/>
      <c r="M751" s="11"/>
      <c r="N751" s="11"/>
      <c r="O751" s="11"/>
    </row>
    <row r="752" spans="7:15" x14ac:dyDescent="0.2">
      <c r="G752" s="11"/>
      <c r="H752" s="11"/>
      <c r="I752" s="11"/>
      <c r="J752" s="11"/>
      <c r="K752" s="11"/>
      <c r="L752" s="11"/>
      <c r="M752" s="11"/>
      <c r="N752" s="11"/>
      <c r="O752" s="11"/>
    </row>
    <row r="753" spans="7:15" x14ac:dyDescent="0.2">
      <c r="G753" s="11"/>
      <c r="H753" s="11"/>
      <c r="I753" s="11"/>
      <c r="J753" s="11"/>
      <c r="K753" s="11"/>
      <c r="L753" s="11"/>
      <c r="M753" s="11"/>
      <c r="N753" s="11"/>
      <c r="O753" s="11"/>
    </row>
    <row r="754" spans="7:15" x14ac:dyDescent="0.2">
      <c r="G754" s="11"/>
      <c r="H754" s="11"/>
      <c r="I754" s="11"/>
      <c r="J754" s="11"/>
      <c r="K754" s="11"/>
      <c r="L754" s="11"/>
      <c r="M754" s="11"/>
      <c r="N754" s="11"/>
      <c r="O754" s="11"/>
    </row>
    <row r="755" spans="7:15" x14ac:dyDescent="0.2">
      <c r="G755" s="11"/>
      <c r="H755" s="11"/>
      <c r="I755" s="11"/>
      <c r="J755" s="11"/>
      <c r="K755" s="11"/>
      <c r="L755" s="11"/>
      <c r="M755" s="11"/>
      <c r="N755" s="11"/>
      <c r="O755" s="11"/>
    </row>
    <row r="756" spans="7:15" x14ac:dyDescent="0.2">
      <c r="G756" s="11"/>
      <c r="H756" s="11"/>
      <c r="I756" s="11"/>
      <c r="J756" s="11"/>
      <c r="K756" s="11"/>
      <c r="L756" s="11"/>
      <c r="M756" s="11"/>
      <c r="N756" s="11"/>
      <c r="O756" s="11"/>
    </row>
    <row r="757" spans="7:15" x14ac:dyDescent="0.2">
      <c r="G757" s="11"/>
      <c r="H757" s="11"/>
      <c r="I757" s="11"/>
      <c r="J757" s="11"/>
      <c r="K757" s="11"/>
      <c r="L757" s="11"/>
      <c r="M757" s="11"/>
      <c r="N757" s="11"/>
      <c r="O757" s="11"/>
    </row>
    <row r="758" spans="7:15" x14ac:dyDescent="0.2">
      <c r="G758" s="11"/>
      <c r="H758" s="11"/>
      <c r="I758" s="11"/>
      <c r="J758" s="11"/>
      <c r="K758" s="11"/>
      <c r="L758" s="11"/>
      <c r="M758" s="11"/>
      <c r="N758" s="11"/>
      <c r="O758" s="11"/>
    </row>
    <row r="759" spans="7:15" x14ac:dyDescent="0.2">
      <c r="G759" s="11"/>
      <c r="H759" s="11"/>
      <c r="I759" s="11"/>
      <c r="J759" s="11"/>
      <c r="K759" s="11"/>
      <c r="L759" s="11"/>
      <c r="M759" s="11"/>
      <c r="N759" s="11"/>
      <c r="O759" s="11"/>
    </row>
    <row r="760" spans="7:15" x14ac:dyDescent="0.2">
      <c r="G760" s="11"/>
      <c r="H760" s="11"/>
      <c r="I760" s="11"/>
      <c r="J760" s="11"/>
      <c r="K760" s="11"/>
      <c r="L760" s="11"/>
      <c r="M760" s="11"/>
      <c r="N760" s="11"/>
      <c r="O760" s="11"/>
    </row>
    <row r="761" spans="7:15" x14ac:dyDescent="0.2">
      <c r="G761" s="11"/>
      <c r="H761" s="11"/>
      <c r="I761" s="11"/>
      <c r="J761" s="11"/>
      <c r="K761" s="11"/>
      <c r="L761" s="11"/>
      <c r="M761" s="11"/>
      <c r="N761" s="11"/>
      <c r="O761" s="11"/>
    </row>
    <row r="762" spans="7:15" x14ac:dyDescent="0.2">
      <c r="G762" s="11"/>
      <c r="H762" s="11"/>
      <c r="I762" s="11"/>
      <c r="J762" s="11"/>
      <c r="K762" s="11"/>
      <c r="L762" s="11"/>
      <c r="M762" s="11"/>
      <c r="N762" s="11"/>
      <c r="O762" s="11"/>
    </row>
    <row r="763" spans="7:15" x14ac:dyDescent="0.2">
      <c r="G763" s="11"/>
      <c r="H763" s="11"/>
      <c r="I763" s="11"/>
      <c r="J763" s="11"/>
      <c r="K763" s="11"/>
      <c r="L763" s="11"/>
      <c r="M763" s="11"/>
      <c r="N763" s="11"/>
      <c r="O763" s="11"/>
    </row>
    <row r="764" spans="7:15" x14ac:dyDescent="0.2">
      <c r="G764" s="11"/>
      <c r="H764" s="11"/>
      <c r="I764" s="11"/>
      <c r="J764" s="11"/>
      <c r="K764" s="11"/>
      <c r="L764" s="11"/>
      <c r="M764" s="11"/>
      <c r="N764" s="11"/>
      <c r="O764" s="11"/>
    </row>
    <row r="765" spans="7:15" x14ac:dyDescent="0.2">
      <c r="G765" s="11"/>
      <c r="H765" s="11"/>
      <c r="I765" s="11"/>
      <c r="J765" s="11"/>
      <c r="K765" s="11"/>
      <c r="L765" s="11"/>
      <c r="M765" s="11"/>
      <c r="N765" s="11"/>
      <c r="O765" s="11"/>
    </row>
    <row r="766" spans="7:15" x14ac:dyDescent="0.2">
      <c r="G766" s="11"/>
      <c r="H766" s="11"/>
      <c r="I766" s="11"/>
      <c r="J766" s="11"/>
      <c r="K766" s="11"/>
      <c r="L766" s="11"/>
      <c r="M766" s="11"/>
      <c r="N766" s="11"/>
      <c r="O766" s="11"/>
    </row>
    <row r="767" spans="7:15" x14ac:dyDescent="0.2">
      <c r="G767" s="11"/>
      <c r="H767" s="11"/>
      <c r="I767" s="11"/>
      <c r="J767" s="11"/>
      <c r="K767" s="11"/>
      <c r="L767" s="11"/>
      <c r="M767" s="11"/>
      <c r="N767" s="11"/>
      <c r="O767" s="11"/>
    </row>
    <row r="768" spans="7:15" x14ac:dyDescent="0.2">
      <c r="G768" s="11"/>
      <c r="H768" s="11"/>
      <c r="I768" s="11"/>
      <c r="J768" s="11"/>
      <c r="K768" s="11"/>
      <c r="L768" s="11"/>
      <c r="M768" s="11"/>
      <c r="N768" s="11"/>
      <c r="O768" s="11"/>
    </row>
    <row r="769" spans="7:15" x14ac:dyDescent="0.2">
      <c r="G769" s="11"/>
      <c r="H769" s="11"/>
      <c r="I769" s="11"/>
      <c r="J769" s="11"/>
      <c r="K769" s="11"/>
      <c r="L769" s="11"/>
      <c r="M769" s="11"/>
      <c r="N769" s="11"/>
      <c r="O769" s="11"/>
    </row>
    <row r="770" spans="7:15" x14ac:dyDescent="0.2">
      <c r="G770" s="11"/>
      <c r="H770" s="11"/>
      <c r="I770" s="11"/>
      <c r="J770" s="11"/>
      <c r="K770" s="11"/>
      <c r="L770" s="11"/>
      <c r="M770" s="11"/>
      <c r="N770" s="11"/>
      <c r="O770" s="11"/>
    </row>
    <row r="771" spans="7:15" x14ac:dyDescent="0.2">
      <c r="G771" s="11"/>
      <c r="H771" s="11"/>
      <c r="I771" s="11"/>
      <c r="J771" s="11"/>
      <c r="K771" s="11"/>
      <c r="L771" s="11"/>
      <c r="M771" s="11"/>
      <c r="N771" s="11"/>
      <c r="O771" s="11"/>
    </row>
    <row r="772" spans="7:15" x14ac:dyDescent="0.2">
      <c r="G772" s="11"/>
      <c r="H772" s="11"/>
      <c r="I772" s="11"/>
      <c r="J772" s="11"/>
      <c r="K772" s="11"/>
      <c r="L772" s="11"/>
      <c r="M772" s="11"/>
      <c r="N772" s="11"/>
      <c r="O772" s="11"/>
    </row>
    <row r="773" spans="7:15" x14ac:dyDescent="0.2">
      <c r="G773" s="11"/>
      <c r="H773" s="11"/>
      <c r="I773" s="11"/>
      <c r="J773" s="11"/>
      <c r="K773" s="11"/>
      <c r="L773" s="11"/>
      <c r="M773" s="11"/>
      <c r="N773" s="11"/>
      <c r="O773" s="11"/>
    </row>
    <row r="774" spans="7:15" x14ac:dyDescent="0.2">
      <c r="G774" s="11"/>
      <c r="H774" s="11"/>
      <c r="I774" s="11"/>
      <c r="J774" s="11"/>
      <c r="K774" s="11"/>
      <c r="L774" s="11"/>
      <c r="M774" s="11"/>
      <c r="N774" s="11"/>
      <c r="O774" s="11"/>
    </row>
    <row r="775" spans="7:15" x14ac:dyDescent="0.2">
      <c r="G775" s="11"/>
      <c r="H775" s="11"/>
      <c r="I775" s="11"/>
      <c r="J775" s="11"/>
      <c r="K775" s="11"/>
      <c r="L775" s="11"/>
      <c r="M775" s="11"/>
      <c r="N775" s="11"/>
      <c r="O775" s="11"/>
    </row>
    <row r="776" spans="7:15" x14ac:dyDescent="0.2">
      <c r="G776" s="11"/>
      <c r="H776" s="11"/>
      <c r="I776" s="11"/>
      <c r="J776" s="11"/>
      <c r="K776" s="11"/>
      <c r="L776" s="11"/>
      <c r="M776" s="11"/>
      <c r="N776" s="11"/>
      <c r="O776" s="11"/>
    </row>
    <row r="777" spans="7:15" x14ac:dyDescent="0.2">
      <c r="G777" s="11"/>
      <c r="H777" s="11"/>
      <c r="I777" s="11"/>
      <c r="J777" s="11"/>
      <c r="K777" s="11"/>
      <c r="L777" s="11"/>
      <c r="M777" s="11"/>
      <c r="N777" s="11"/>
      <c r="O777" s="11"/>
    </row>
    <row r="778" spans="7:15" x14ac:dyDescent="0.2">
      <c r="G778" s="11"/>
      <c r="H778" s="11"/>
      <c r="I778" s="11"/>
      <c r="J778" s="11"/>
      <c r="K778" s="11"/>
      <c r="L778" s="11"/>
      <c r="M778" s="11"/>
      <c r="N778" s="11"/>
      <c r="O778" s="11"/>
    </row>
    <row r="779" spans="7:15" x14ac:dyDescent="0.2">
      <c r="G779" s="11"/>
      <c r="H779" s="11"/>
      <c r="I779" s="11"/>
      <c r="J779" s="11"/>
      <c r="K779" s="11"/>
      <c r="L779" s="11"/>
      <c r="M779" s="11"/>
      <c r="N779" s="11"/>
      <c r="O779" s="11"/>
    </row>
    <row r="780" spans="7:15" x14ac:dyDescent="0.2">
      <c r="G780" s="11"/>
      <c r="H780" s="11"/>
      <c r="I780" s="11"/>
      <c r="J780" s="11"/>
      <c r="K780" s="11"/>
      <c r="L780" s="11"/>
      <c r="M780" s="11"/>
      <c r="N780" s="11"/>
      <c r="O780" s="11"/>
    </row>
    <row r="781" spans="7:15" x14ac:dyDescent="0.2">
      <c r="G781" s="11"/>
      <c r="H781" s="11"/>
      <c r="I781" s="11"/>
      <c r="J781" s="11"/>
      <c r="K781" s="11"/>
      <c r="L781" s="11"/>
      <c r="M781" s="11"/>
      <c r="N781" s="11"/>
      <c r="O781" s="11"/>
    </row>
    <row r="782" spans="7:15" x14ac:dyDescent="0.2">
      <c r="G782" s="11"/>
      <c r="H782" s="11"/>
      <c r="I782" s="11"/>
      <c r="J782" s="11"/>
      <c r="K782" s="11"/>
      <c r="L782" s="11"/>
      <c r="M782" s="11"/>
      <c r="N782" s="11"/>
      <c r="O782" s="11"/>
    </row>
    <row r="783" spans="7:15" x14ac:dyDescent="0.2">
      <c r="G783" s="11"/>
      <c r="H783" s="11"/>
      <c r="I783" s="11"/>
      <c r="J783" s="11"/>
      <c r="K783" s="11"/>
      <c r="L783" s="11"/>
      <c r="M783" s="11"/>
      <c r="N783" s="11"/>
      <c r="O783" s="11"/>
    </row>
    <row r="784" spans="7:15" x14ac:dyDescent="0.2">
      <c r="G784" s="11"/>
      <c r="H784" s="11"/>
      <c r="I784" s="11"/>
      <c r="J784" s="11"/>
      <c r="K784" s="11"/>
      <c r="L784" s="11"/>
      <c r="M784" s="11"/>
      <c r="N784" s="11"/>
      <c r="O784" s="11"/>
    </row>
    <row r="785" spans="7:15" x14ac:dyDescent="0.2">
      <c r="G785" s="11"/>
      <c r="H785" s="11"/>
      <c r="I785" s="11"/>
      <c r="J785" s="11"/>
      <c r="K785" s="11"/>
      <c r="L785" s="11"/>
      <c r="M785" s="11"/>
      <c r="N785" s="11"/>
      <c r="O785" s="11"/>
    </row>
    <row r="786" spans="7:15" x14ac:dyDescent="0.2">
      <c r="G786" s="11"/>
      <c r="H786" s="11"/>
      <c r="I786" s="11"/>
      <c r="J786" s="11"/>
      <c r="K786" s="11"/>
      <c r="L786" s="11"/>
      <c r="M786" s="11"/>
      <c r="N786" s="11"/>
      <c r="O786" s="11"/>
    </row>
    <row r="787" spans="7:15" x14ac:dyDescent="0.2">
      <c r="G787" s="11"/>
      <c r="H787" s="11"/>
      <c r="I787" s="11"/>
      <c r="J787" s="11"/>
      <c r="K787" s="11"/>
      <c r="L787" s="11"/>
      <c r="M787" s="11"/>
      <c r="N787" s="11"/>
      <c r="O787" s="11"/>
    </row>
    <row r="788" spans="7:15" x14ac:dyDescent="0.2">
      <c r="G788" s="11"/>
      <c r="H788" s="11"/>
      <c r="I788" s="11"/>
      <c r="J788" s="11"/>
      <c r="K788" s="11"/>
      <c r="L788" s="11"/>
      <c r="M788" s="11"/>
      <c r="N788" s="11"/>
      <c r="O788" s="11"/>
    </row>
    <row r="789" spans="7:15" x14ac:dyDescent="0.2">
      <c r="G789" s="11"/>
      <c r="H789" s="11"/>
      <c r="I789" s="11"/>
      <c r="J789" s="11"/>
      <c r="K789" s="11"/>
      <c r="L789" s="11"/>
      <c r="M789" s="11"/>
      <c r="N789" s="11"/>
      <c r="O789" s="11"/>
    </row>
    <row r="790" spans="7:15" x14ac:dyDescent="0.2">
      <c r="G790" s="11"/>
      <c r="H790" s="11"/>
      <c r="I790" s="11"/>
      <c r="J790" s="11"/>
      <c r="K790" s="11"/>
      <c r="L790" s="11"/>
      <c r="M790" s="11"/>
      <c r="N790" s="11"/>
      <c r="O790" s="11"/>
    </row>
    <row r="791" spans="7:15" x14ac:dyDescent="0.2">
      <c r="G791" s="11"/>
      <c r="H791" s="11"/>
      <c r="I791" s="11"/>
      <c r="J791" s="11"/>
      <c r="K791" s="11"/>
      <c r="L791" s="11"/>
      <c r="M791" s="11"/>
      <c r="N791" s="11"/>
      <c r="O791" s="11"/>
    </row>
    <row r="792" spans="7:15" x14ac:dyDescent="0.2">
      <c r="G792" s="11"/>
      <c r="H792" s="11"/>
      <c r="I792" s="11"/>
      <c r="J792" s="11"/>
      <c r="K792" s="11"/>
      <c r="L792" s="11"/>
      <c r="M792" s="11"/>
      <c r="N792" s="11"/>
      <c r="O792" s="11"/>
    </row>
    <row r="793" spans="7:15" x14ac:dyDescent="0.2">
      <c r="G793" s="11"/>
      <c r="H793" s="11"/>
      <c r="I793" s="11"/>
      <c r="J793" s="11"/>
      <c r="K793" s="11"/>
      <c r="L793" s="11"/>
      <c r="M793" s="11"/>
      <c r="N793" s="11"/>
      <c r="O793" s="11"/>
    </row>
    <row r="794" spans="7:15" x14ac:dyDescent="0.2">
      <c r="G794" s="11"/>
      <c r="H794" s="11"/>
      <c r="I794" s="11"/>
      <c r="J794" s="11"/>
      <c r="K794" s="11"/>
      <c r="L794" s="11"/>
      <c r="M794" s="11"/>
      <c r="N794" s="11"/>
      <c r="O794" s="11"/>
    </row>
    <row r="795" spans="7:15" x14ac:dyDescent="0.2">
      <c r="G795" s="11"/>
      <c r="H795" s="11"/>
      <c r="I795" s="11"/>
      <c r="J795" s="11"/>
      <c r="K795" s="11"/>
      <c r="L795" s="11"/>
      <c r="M795" s="11"/>
      <c r="N795" s="11"/>
      <c r="O795" s="11"/>
    </row>
    <row r="796" spans="7:15" x14ac:dyDescent="0.2">
      <c r="G796" s="11"/>
      <c r="H796" s="11"/>
      <c r="I796" s="11"/>
      <c r="J796" s="11"/>
      <c r="K796" s="11"/>
      <c r="L796" s="11"/>
      <c r="M796" s="11"/>
      <c r="N796" s="11"/>
      <c r="O796" s="11"/>
    </row>
    <row r="797" spans="7:15" x14ac:dyDescent="0.2">
      <c r="G797" s="11"/>
      <c r="H797" s="11"/>
      <c r="I797" s="11"/>
      <c r="J797" s="11"/>
      <c r="K797" s="11"/>
      <c r="L797" s="11"/>
      <c r="M797" s="11"/>
      <c r="N797" s="11"/>
      <c r="O797" s="11"/>
    </row>
    <row r="798" spans="7:15" x14ac:dyDescent="0.2">
      <c r="G798" s="11"/>
      <c r="H798" s="11"/>
      <c r="I798" s="11"/>
      <c r="J798" s="11"/>
      <c r="K798" s="11"/>
      <c r="L798" s="11"/>
      <c r="M798" s="11"/>
      <c r="N798" s="11"/>
      <c r="O798" s="11"/>
    </row>
    <row r="799" spans="7:15" x14ac:dyDescent="0.2">
      <c r="G799" s="11"/>
      <c r="H799" s="11"/>
      <c r="I799" s="11"/>
      <c r="J799" s="11"/>
      <c r="K799" s="11"/>
      <c r="L799" s="11"/>
      <c r="M799" s="11"/>
      <c r="N799" s="11"/>
      <c r="O799" s="11"/>
    </row>
    <row r="800" spans="7:15" x14ac:dyDescent="0.2">
      <c r="G800" s="11"/>
      <c r="H800" s="11"/>
      <c r="I800" s="11"/>
      <c r="J800" s="11"/>
      <c r="K800" s="11"/>
      <c r="L800" s="11"/>
      <c r="M800" s="11"/>
      <c r="N800" s="11"/>
      <c r="O800" s="11"/>
    </row>
    <row r="801" spans="7:15" x14ac:dyDescent="0.2">
      <c r="G801" s="11"/>
      <c r="H801" s="11"/>
      <c r="I801" s="11"/>
      <c r="J801" s="11"/>
      <c r="K801" s="11"/>
      <c r="L801" s="11"/>
      <c r="M801" s="11"/>
      <c r="N801" s="11"/>
      <c r="O801" s="11"/>
    </row>
    <row r="802" spans="7:15" x14ac:dyDescent="0.2">
      <c r="G802" s="11"/>
      <c r="H802" s="11"/>
      <c r="I802" s="11"/>
      <c r="J802" s="11"/>
      <c r="K802" s="11"/>
      <c r="L802" s="11"/>
      <c r="M802" s="11"/>
      <c r="N802" s="11"/>
      <c r="O802" s="11"/>
    </row>
    <row r="803" spans="7:15" x14ac:dyDescent="0.2">
      <c r="G803" s="11"/>
      <c r="H803" s="11"/>
      <c r="I803" s="11"/>
      <c r="J803" s="11"/>
      <c r="K803" s="11"/>
      <c r="L803" s="11"/>
      <c r="M803" s="11"/>
      <c r="N803" s="11"/>
      <c r="O803" s="11"/>
    </row>
    <row r="804" spans="7:15" x14ac:dyDescent="0.2">
      <c r="G804" s="11"/>
      <c r="H804" s="11"/>
      <c r="I804" s="11"/>
      <c r="J804" s="11"/>
      <c r="K804" s="11"/>
      <c r="L804" s="11"/>
      <c r="M804" s="11"/>
      <c r="N804" s="11"/>
      <c r="O804" s="11"/>
    </row>
    <row r="805" spans="7:15" x14ac:dyDescent="0.2">
      <c r="G805" s="11"/>
      <c r="H805" s="11"/>
      <c r="I805" s="11"/>
      <c r="J805" s="11"/>
      <c r="K805" s="11"/>
      <c r="L805" s="11"/>
      <c r="M805" s="11"/>
      <c r="N805" s="11"/>
      <c r="O805" s="11"/>
    </row>
    <row r="806" spans="7:15" x14ac:dyDescent="0.2">
      <c r="G806" s="11"/>
      <c r="H806" s="11"/>
      <c r="I806" s="11"/>
      <c r="J806" s="11"/>
      <c r="K806" s="11"/>
      <c r="L806" s="11"/>
      <c r="M806" s="11"/>
      <c r="N806" s="11"/>
      <c r="O806" s="11"/>
    </row>
    <row r="807" spans="7:15" x14ac:dyDescent="0.2">
      <c r="G807" s="11"/>
      <c r="H807" s="11"/>
      <c r="I807" s="11"/>
      <c r="J807" s="11"/>
      <c r="K807" s="11"/>
      <c r="L807" s="11"/>
      <c r="M807" s="11"/>
      <c r="N807" s="11"/>
      <c r="O807" s="11"/>
    </row>
    <row r="808" spans="7:15" x14ac:dyDescent="0.2">
      <c r="G808" s="11"/>
      <c r="H808" s="11"/>
      <c r="I808" s="11"/>
      <c r="J808" s="11"/>
      <c r="K808" s="11"/>
      <c r="L808" s="11"/>
      <c r="M808" s="11"/>
      <c r="N808" s="11"/>
      <c r="O808" s="11"/>
    </row>
    <row r="809" spans="7:15" x14ac:dyDescent="0.2">
      <c r="G809" s="11"/>
      <c r="H809" s="11"/>
      <c r="I809" s="11"/>
      <c r="J809" s="11"/>
      <c r="K809" s="11"/>
      <c r="L809" s="11"/>
      <c r="M809" s="11"/>
      <c r="N809" s="11"/>
      <c r="O809" s="11"/>
    </row>
    <row r="810" spans="7:15" x14ac:dyDescent="0.2">
      <c r="G810" s="11"/>
      <c r="H810" s="11"/>
      <c r="I810" s="11"/>
      <c r="J810" s="11"/>
      <c r="K810" s="11"/>
      <c r="L810" s="11"/>
      <c r="M810" s="11"/>
      <c r="N810" s="11"/>
      <c r="O810" s="11"/>
    </row>
    <row r="811" spans="7:15" x14ac:dyDescent="0.2">
      <c r="G811" s="11"/>
      <c r="H811" s="11"/>
      <c r="I811" s="11"/>
      <c r="J811" s="11"/>
      <c r="K811" s="11"/>
      <c r="L811" s="11"/>
      <c r="M811" s="11"/>
      <c r="N811" s="11"/>
      <c r="O811" s="11"/>
    </row>
    <row r="812" spans="7:15" x14ac:dyDescent="0.2">
      <c r="G812" s="11"/>
      <c r="H812" s="11"/>
      <c r="I812" s="11"/>
      <c r="J812" s="11"/>
      <c r="K812" s="11"/>
      <c r="L812" s="11"/>
      <c r="M812" s="11"/>
      <c r="N812" s="11"/>
      <c r="O812" s="11"/>
    </row>
    <row r="813" spans="7:15" x14ac:dyDescent="0.2">
      <c r="G813" s="11"/>
      <c r="H813" s="11"/>
      <c r="I813" s="11"/>
      <c r="J813" s="11"/>
      <c r="K813" s="11"/>
      <c r="L813" s="11"/>
      <c r="M813" s="11"/>
      <c r="N813" s="11"/>
      <c r="O813" s="11"/>
    </row>
    <row r="814" spans="7:15" x14ac:dyDescent="0.2">
      <c r="G814" s="11"/>
      <c r="H814" s="11"/>
      <c r="I814" s="11"/>
      <c r="J814" s="11"/>
      <c r="K814" s="11"/>
      <c r="L814" s="11"/>
      <c r="M814" s="11"/>
      <c r="N814" s="11"/>
      <c r="O814" s="11"/>
    </row>
    <row r="815" spans="7:15" x14ac:dyDescent="0.2">
      <c r="G815" s="11"/>
      <c r="H815" s="11"/>
      <c r="I815" s="11"/>
      <c r="J815" s="11"/>
      <c r="K815" s="11"/>
      <c r="L815" s="11"/>
      <c r="M815" s="11"/>
      <c r="N815" s="11"/>
      <c r="O815" s="11"/>
    </row>
    <row r="816" spans="7:15" x14ac:dyDescent="0.2">
      <c r="G816" s="11"/>
      <c r="H816" s="11"/>
      <c r="I816" s="11"/>
      <c r="J816" s="11"/>
      <c r="K816" s="11"/>
      <c r="L816" s="11"/>
      <c r="M816" s="11"/>
      <c r="N816" s="11"/>
      <c r="O816" s="11"/>
    </row>
    <row r="817" spans="7:15" x14ac:dyDescent="0.2">
      <c r="G817" s="11"/>
      <c r="H817" s="11"/>
      <c r="I817" s="11"/>
      <c r="J817" s="11"/>
      <c r="K817" s="11"/>
      <c r="L817" s="11"/>
      <c r="M817" s="11"/>
      <c r="N817" s="11"/>
      <c r="O817" s="11"/>
    </row>
    <row r="818" spans="7:15" x14ac:dyDescent="0.2">
      <c r="G818" s="11"/>
      <c r="H818" s="11"/>
      <c r="I818" s="11"/>
      <c r="J818" s="11"/>
      <c r="K818" s="11"/>
      <c r="L818" s="11"/>
      <c r="M818" s="11"/>
      <c r="N818" s="11"/>
      <c r="O818" s="11"/>
    </row>
    <row r="819" spans="7:15" x14ac:dyDescent="0.2">
      <c r="G819" s="11"/>
      <c r="H819" s="11"/>
      <c r="I819" s="11"/>
      <c r="J819" s="11"/>
      <c r="K819" s="11"/>
      <c r="L819" s="11"/>
      <c r="M819" s="11"/>
      <c r="N819" s="11"/>
      <c r="O819" s="11"/>
    </row>
    <row r="820" spans="7:15" x14ac:dyDescent="0.2">
      <c r="G820" s="11"/>
      <c r="H820" s="11"/>
      <c r="I820" s="11"/>
      <c r="J820" s="11"/>
      <c r="K820" s="11"/>
      <c r="L820" s="11"/>
      <c r="M820" s="11"/>
      <c r="N820" s="11"/>
      <c r="O820" s="11"/>
    </row>
    <row r="821" spans="7:15" x14ac:dyDescent="0.2">
      <c r="G821" s="11"/>
      <c r="H821" s="11"/>
      <c r="I821" s="11"/>
      <c r="J821" s="11"/>
      <c r="K821" s="11"/>
      <c r="L821" s="11"/>
      <c r="M821" s="11"/>
      <c r="N821" s="11"/>
      <c r="O821" s="11"/>
    </row>
    <row r="822" spans="7:15" x14ac:dyDescent="0.2">
      <c r="G822" s="11"/>
      <c r="H822" s="11"/>
      <c r="I822" s="11"/>
      <c r="J822" s="11"/>
      <c r="K822" s="11"/>
      <c r="L822" s="11"/>
      <c r="M822" s="11"/>
      <c r="N822" s="11"/>
      <c r="O822" s="11"/>
    </row>
    <row r="823" spans="7:15" x14ac:dyDescent="0.2">
      <c r="G823" s="11"/>
      <c r="H823" s="11"/>
      <c r="I823" s="11"/>
      <c r="J823" s="11"/>
      <c r="K823" s="11"/>
      <c r="L823" s="11"/>
      <c r="M823" s="11"/>
      <c r="N823" s="11"/>
      <c r="O823" s="11"/>
    </row>
    <row r="824" spans="7:15" x14ac:dyDescent="0.2">
      <c r="G824" s="11"/>
      <c r="H824" s="11"/>
      <c r="I824" s="11"/>
      <c r="J824" s="11"/>
      <c r="K824" s="11"/>
      <c r="L824" s="11"/>
      <c r="M824" s="11"/>
      <c r="N824" s="11"/>
      <c r="O824" s="11"/>
    </row>
    <row r="825" spans="7:15" x14ac:dyDescent="0.2">
      <c r="G825" s="11"/>
      <c r="H825" s="11"/>
      <c r="I825" s="11"/>
      <c r="J825" s="11"/>
      <c r="K825" s="11"/>
      <c r="L825" s="11"/>
      <c r="M825" s="11"/>
      <c r="N825" s="11"/>
      <c r="O825" s="11"/>
    </row>
    <row r="826" spans="7:15" x14ac:dyDescent="0.2">
      <c r="G826" s="11"/>
      <c r="H826" s="11"/>
      <c r="I826" s="11"/>
      <c r="J826" s="11"/>
      <c r="K826" s="11"/>
      <c r="L826" s="11"/>
      <c r="M826" s="11"/>
      <c r="N826" s="11"/>
      <c r="O826" s="11"/>
    </row>
    <row r="827" spans="7:15" x14ac:dyDescent="0.2">
      <c r="G827" s="11"/>
      <c r="H827" s="11"/>
      <c r="I827" s="11"/>
      <c r="J827" s="11"/>
      <c r="K827" s="11"/>
      <c r="L827" s="11"/>
      <c r="M827" s="11"/>
      <c r="N827" s="11"/>
      <c r="O827" s="11"/>
    </row>
    <row r="828" spans="7:15" x14ac:dyDescent="0.2">
      <c r="G828" s="11"/>
      <c r="H828" s="11"/>
      <c r="I828" s="11"/>
      <c r="J828" s="11"/>
      <c r="K828" s="11"/>
      <c r="L828" s="11"/>
      <c r="M828" s="11"/>
      <c r="N828" s="11"/>
      <c r="O828" s="11"/>
    </row>
    <row r="829" spans="7:15" x14ac:dyDescent="0.2">
      <c r="G829" s="11"/>
      <c r="H829" s="11"/>
      <c r="I829" s="11"/>
      <c r="J829" s="11"/>
      <c r="K829" s="11"/>
      <c r="L829" s="11"/>
      <c r="M829" s="11"/>
      <c r="N829" s="11"/>
      <c r="O829" s="11"/>
    </row>
    <row r="830" spans="7:15" x14ac:dyDescent="0.2">
      <c r="G830" s="11"/>
      <c r="H830" s="11"/>
      <c r="I830" s="11"/>
      <c r="J830" s="11"/>
      <c r="K830" s="11"/>
      <c r="L830" s="11"/>
      <c r="M830" s="11"/>
      <c r="N830" s="11"/>
      <c r="O830" s="11"/>
    </row>
    <row r="831" spans="7:15" x14ac:dyDescent="0.2">
      <c r="G831" s="11"/>
      <c r="H831" s="11"/>
      <c r="I831" s="11"/>
      <c r="J831" s="11"/>
      <c r="K831" s="11"/>
      <c r="L831" s="11"/>
      <c r="M831" s="11"/>
      <c r="N831" s="11"/>
      <c r="O831" s="11"/>
    </row>
    <row r="832" spans="7:15" x14ac:dyDescent="0.2">
      <c r="G832" s="11"/>
      <c r="H832" s="11"/>
      <c r="I832" s="11"/>
      <c r="J832" s="11"/>
      <c r="K832" s="11"/>
      <c r="L832" s="11"/>
      <c r="M832" s="11"/>
      <c r="N832" s="11"/>
      <c r="O832" s="11"/>
    </row>
    <row r="833" spans="7:15" x14ac:dyDescent="0.2">
      <c r="G833" s="11"/>
      <c r="H833" s="11"/>
      <c r="I833" s="11"/>
      <c r="J833" s="11"/>
      <c r="K833" s="11"/>
      <c r="L833" s="11"/>
      <c r="M833" s="11"/>
      <c r="N833" s="11"/>
      <c r="O833" s="11"/>
    </row>
    <row r="834" spans="7:15" x14ac:dyDescent="0.2">
      <c r="G834" s="11"/>
      <c r="H834" s="11"/>
      <c r="I834" s="11"/>
      <c r="J834" s="11"/>
      <c r="K834" s="11"/>
      <c r="L834" s="11"/>
      <c r="M834" s="11"/>
      <c r="N834" s="11"/>
      <c r="O834" s="11"/>
    </row>
    <row r="835" spans="7:15" x14ac:dyDescent="0.2">
      <c r="G835" s="11"/>
      <c r="H835" s="11"/>
      <c r="I835" s="11"/>
      <c r="J835" s="11"/>
      <c r="K835" s="11"/>
      <c r="L835" s="11"/>
      <c r="M835" s="11"/>
      <c r="N835" s="11"/>
      <c r="O835" s="11"/>
    </row>
    <row r="836" spans="7:15" x14ac:dyDescent="0.2">
      <c r="G836" s="11"/>
      <c r="H836" s="11"/>
      <c r="I836" s="11"/>
      <c r="J836" s="11"/>
      <c r="K836" s="11"/>
      <c r="L836" s="11"/>
      <c r="M836" s="11"/>
      <c r="N836" s="11"/>
      <c r="O836" s="11"/>
    </row>
    <row r="837" spans="7:15" x14ac:dyDescent="0.2">
      <c r="G837" s="11"/>
      <c r="H837" s="11"/>
      <c r="I837" s="11"/>
      <c r="J837" s="11"/>
      <c r="K837" s="11"/>
      <c r="L837" s="11"/>
      <c r="M837" s="11"/>
      <c r="N837" s="11"/>
      <c r="O837" s="11"/>
    </row>
    <row r="838" spans="7:15" x14ac:dyDescent="0.2">
      <c r="G838" s="11"/>
      <c r="H838" s="11"/>
      <c r="I838" s="11"/>
      <c r="J838" s="11"/>
      <c r="K838" s="11"/>
      <c r="L838" s="11"/>
      <c r="M838" s="11"/>
      <c r="N838" s="11"/>
      <c r="O838" s="11"/>
    </row>
    <row r="839" spans="7:15" x14ac:dyDescent="0.2">
      <c r="G839" s="11"/>
      <c r="H839" s="11"/>
      <c r="I839" s="11"/>
      <c r="J839" s="11"/>
      <c r="K839" s="11"/>
      <c r="L839" s="11"/>
      <c r="M839" s="11"/>
      <c r="N839" s="11"/>
      <c r="O839" s="11"/>
    </row>
    <row r="840" spans="7:15" x14ac:dyDescent="0.2">
      <c r="G840" s="11"/>
      <c r="H840" s="11"/>
      <c r="I840" s="11"/>
      <c r="J840" s="11"/>
      <c r="K840" s="11"/>
      <c r="L840" s="11"/>
      <c r="M840" s="11"/>
      <c r="N840" s="11"/>
      <c r="O840" s="11"/>
    </row>
    <row r="841" spans="7:15" x14ac:dyDescent="0.2">
      <c r="G841" s="11"/>
      <c r="H841" s="11"/>
      <c r="I841" s="11"/>
      <c r="J841" s="11"/>
      <c r="K841" s="11"/>
      <c r="L841" s="11"/>
      <c r="M841" s="11"/>
      <c r="N841" s="11"/>
      <c r="O841" s="11"/>
    </row>
    <row r="842" spans="7:15" x14ac:dyDescent="0.2">
      <c r="G842" s="11"/>
      <c r="H842" s="11"/>
      <c r="I842" s="11"/>
      <c r="J842" s="11"/>
      <c r="K842" s="11"/>
      <c r="L842" s="11"/>
      <c r="M842" s="11"/>
      <c r="N842" s="11"/>
      <c r="O842" s="11"/>
    </row>
    <row r="843" spans="7:15" x14ac:dyDescent="0.2">
      <c r="G843" s="11"/>
      <c r="H843" s="11"/>
      <c r="I843" s="11"/>
      <c r="J843" s="11"/>
      <c r="K843" s="11"/>
      <c r="L843" s="11"/>
      <c r="M843" s="11"/>
      <c r="N843" s="11"/>
      <c r="O843" s="11"/>
    </row>
    <row r="844" spans="7:15" x14ac:dyDescent="0.2">
      <c r="G844" s="11"/>
      <c r="H844" s="11"/>
      <c r="I844" s="11"/>
      <c r="J844" s="11"/>
      <c r="K844" s="11"/>
      <c r="L844" s="11"/>
      <c r="M844" s="11"/>
      <c r="N844" s="11"/>
      <c r="O844" s="11"/>
    </row>
    <row r="845" spans="7:15" x14ac:dyDescent="0.2">
      <c r="G845" s="11"/>
      <c r="H845" s="11"/>
      <c r="I845" s="11"/>
      <c r="J845" s="11"/>
      <c r="K845" s="11"/>
      <c r="L845" s="11"/>
      <c r="M845" s="11"/>
      <c r="N845" s="11"/>
      <c r="O845" s="11"/>
    </row>
    <row r="846" spans="7:15" x14ac:dyDescent="0.2">
      <c r="G846" s="11"/>
      <c r="H846" s="11"/>
      <c r="I846" s="11"/>
      <c r="J846" s="11"/>
      <c r="K846" s="11"/>
      <c r="L846" s="11"/>
      <c r="M846" s="11"/>
      <c r="N846" s="11"/>
      <c r="O846" s="11"/>
    </row>
    <row r="847" spans="7:15" x14ac:dyDescent="0.2">
      <c r="G847" s="11"/>
      <c r="H847" s="11"/>
      <c r="I847" s="11"/>
      <c r="J847" s="11"/>
      <c r="K847" s="11"/>
      <c r="L847" s="11"/>
      <c r="M847" s="11"/>
      <c r="N847" s="11"/>
      <c r="O847" s="11"/>
    </row>
    <row r="848" spans="7:15" x14ac:dyDescent="0.2">
      <c r="G848" s="11"/>
      <c r="H848" s="11"/>
      <c r="I848" s="11"/>
      <c r="J848" s="11"/>
      <c r="K848" s="11"/>
      <c r="L848" s="11"/>
      <c r="M848" s="11"/>
      <c r="N848" s="11"/>
      <c r="O848" s="11"/>
    </row>
    <row r="849" spans="7:15" x14ac:dyDescent="0.2">
      <c r="G849" s="11"/>
      <c r="H849" s="11"/>
      <c r="I849" s="11"/>
      <c r="J849" s="11"/>
      <c r="K849" s="11"/>
      <c r="L849" s="11"/>
      <c r="M849" s="11"/>
      <c r="N849" s="11"/>
      <c r="O849" s="11"/>
    </row>
    <row r="850" spans="7:15" x14ac:dyDescent="0.2">
      <c r="G850" s="11"/>
      <c r="H850" s="11"/>
      <c r="I850" s="11"/>
      <c r="J850" s="11"/>
      <c r="K850" s="11"/>
      <c r="L850" s="11"/>
      <c r="M850" s="11"/>
      <c r="N850" s="11"/>
      <c r="O850" s="11"/>
    </row>
    <row r="851" spans="7:15" x14ac:dyDescent="0.2">
      <c r="G851" s="11"/>
      <c r="H851" s="11"/>
      <c r="I851" s="11"/>
      <c r="J851" s="11"/>
      <c r="K851" s="11"/>
      <c r="L851" s="11"/>
      <c r="M851" s="11"/>
      <c r="N851" s="11"/>
      <c r="O851" s="11"/>
    </row>
    <row r="852" spans="7:15" x14ac:dyDescent="0.2">
      <c r="G852" s="11"/>
      <c r="H852" s="11"/>
      <c r="I852" s="11"/>
      <c r="J852" s="11"/>
      <c r="K852" s="11"/>
      <c r="L852" s="11"/>
      <c r="M852" s="11"/>
      <c r="N852" s="11"/>
      <c r="O852" s="11"/>
    </row>
    <row r="853" spans="7:15" x14ac:dyDescent="0.2">
      <c r="G853" s="11"/>
      <c r="H853" s="11"/>
      <c r="I853" s="11"/>
      <c r="J853" s="11"/>
      <c r="K853" s="11"/>
      <c r="L853" s="11"/>
      <c r="M853" s="11"/>
      <c r="N853" s="11"/>
      <c r="O853" s="11"/>
    </row>
    <row r="854" spans="7:15" x14ac:dyDescent="0.2">
      <c r="G854" s="11"/>
      <c r="H854" s="11"/>
      <c r="I854" s="11"/>
      <c r="J854" s="11"/>
      <c r="K854" s="11"/>
      <c r="L854" s="11"/>
      <c r="M854" s="11"/>
      <c r="N854" s="11"/>
      <c r="O854" s="11"/>
    </row>
    <row r="855" spans="7:15" x14ac:dyDescent="0.2">
      <c r="G855" s="11"/>
      <c r="H855" s="11"/>
      <c r="I855" s="11"/>
      <c r="J855" s="11"/>
      <c r="K855" s="11"/>
      <c r="L855" s="11"/>
      <c r="M855" s="11"/>
      <c r="N855" s="11"/>
      <c r="O855" s="11"/>
    </row>
    <row r="856" spans="7:15" x14ac:dyDescent="0.2">
      <c r="G856" s="11"/>
      <c r="H856" s="11"/>
      <c r="I856" s="11"/>
      <c r="J856" s="11"/>
      <c r="K856" s="11"/>
      <c r="L856" s="11"/>
      <c r="M856" s="11"/>
      <c r="N856" s="11"/>
      <c r="O856" s="11"/>
    </row>
    <row r="857" spans="7:15" x14ac:dyDescent="0.2">
      <c r="G857" s="11"/>
      <c r="H857" s="11"/>
      <c r="I857" s="11"/>
      <c r="J857" s="11"/>
      <c r="K857" s="11"/>
      <c r="L857" s="11"/>
      <c r="M857" s="11"/>
      <c r="N857" s="11"/>
      <c r="O857" s="11"/>
    </row>
    <row r="858" spans="7:15" x14ac:dyDescent="0.2">
      <c r="G858" s="11"/>
      <c r="H858" s="11"/>
      <c r="I858" s="11"/>
      <c r="J858" s="11"/>
      <c r="K858" s="11"/>
      <c r="L858" s="11"/>
      <c r="M858" s="11"/>
      <c r="N858" s="11"/>
      <c r="O858" s="11"/>
    </row>
    <row r="859" spans="7:15" x14ac:dyDescent="0.2">
      <c r="G859" s="11"/>
      <c r="H859" s="11"/>
      <c r="I859" s="11"/>
      <c r="J859" s="11"/>
      <c r="K859" s="11"/>
      <c r="L859" s="11"/>
      <c r="M859" s="11"/>
      <c r="N859" s="11"/>
      <c r="O859" s="11"/>
    </row>
    <row r="860" spans="7:15" x14ac:dyDescent="0.2">
      <c r="G860" s="11"/>
      <c r="H860" s="11"/>
      <c r="I860" s="11"/>
      <c r="J860" s="11"/>
      <c r="K860" s="11"/>
      <c r="L860" s="11"/>
      <c r="M860" s="11"/>
      <c r="N860" s="11"/>
      <c r="O860" s="11"/>
    </row>
    <row r="861" spans="7:15" x14ac:dyDescent="0.2">
      <c r="G861" s="11"/>
      <c r="H861" s="11"/>
      <c r="I861" s="11"/>
      <c r="J861" s="11"/>
      <c r="K861" s="11"/>
      <c r="L861" s="11"/>
      <c r="M861" s="11"/>
      <c r="N861" s="11"/>
      <c r="O861" s="11"/>
    </row>
    <row r="862" spans="7:15" x14ac:dyDescent="0.2">
      <c r="G862" s="11"/>
      <c r="H862" s="11"/>
      <c r="I862" s="11"/>
      <c r="J862" s="11"/>
      <c r="K862" s="11"/>
      <c r="L862" s="11"/>
      <c r="M862" s="11"/>
      <c r="N862" s="11"/>
      <c r="O862" s="11"/>
    </row>
    <row r="863" spans="7:15" x14ac:dyDescent="0.2">
      <c r="G863" s="11"/>
      <c r="H863" s="11"/>
      <c r="I863" s="11"/>
      <c r="J863" s="11"/>
      <c r="K863" s="11"/>
      <c r="L863" s="11"/>
      <c r="M863" s="11"/>
      <c r="N863" s="11"/>
      <c r="O863" s="11"/>
    </row>
    <row r="864" spans="7:15" x14ac:dyDescent="0.2">
      <c r="G864" s="11"/>
      <c r="H864" s="11"/>
      <c r="I864" s="11"/>
      <c r="J864" s="11"/>
      <c r="K864" s="11"/>
      <c r="L864" s="11"/>
      <c r="M864" s="11"/>
      <c r="N864" s="11"/>
      <c r="O864" s="11"/>
    </row>
    <row r="865" spans="7:15" x14ac:dyDescent="0.2">
      <c r="G865" s="11"/>
      <c r="H865" s="11"/>
      <c r="I865" s="11"/>
      <c r="J865" s="11"/>
      <c r="K865" s="11"/>
      <c r="L865" s="11"/>
      <c r="M865" s="11"/>
      <c r="N865" s="11"/>
      <c r="O865" s="11"/>
    </row>
    <row r="866" spans="7:15" x14ac:dyDescent="0.2">
      <c r="G866" s="11"/>
      <c r="H866" s="11"/>
      <c r="I866" s="11"/>
      <c r="J866" s="11"/>
      <c r="K866" s="11"/>
      <c r="L866" s="11"/>
      <c r="M866" s="11"/>
      <c r="N866" s="11"/>
      <c r="O866" s="11"/>
    </row>
    <row r="867" spans="7:15" x14ac:dyDescent="0.2">
      <c r="G867" s="11"/>
      <c r="H867" s="11"/>
      <c r="I867" s="11"/>
      <c r="J867" s="11"/>
      <c r="K867" s="11"/>
      <c r="L867" s="11"/>
      <c r="M867" s="11"/>
      <c r="N867" s="11"/>
      <c r="O867" s="11"/>
    </row>
    <row r="868" spans="7:15" x14ac:dyDescent="0.2">
      <c r="G868" s="11"/>
      <c r="H868" s="11"/>
      <c r="I868" s="11"/>
      <c r="J868" s="11"/>
      <c r="K868" s="11"/>
      <c r="L868" s="11"/>
      <c r="M868" s="11"/>
      <c r="N868" s="11"/>
      <c r="O868" s="11"/>
    </row>
    <row r="869" spans="7:15" x14ac:dyDescent="0.2">
      <c r="G869" s="11"/>
      <c r="H869" s="11"/>
      <c r="I869" s="11"/>
      <c r="J869" s="11"/>
      <c r="K869" s="11"/>
      <c r="L869" s="11"/>
      <c r="M869" s="11"/>
      <c r="N869" s="11"/>
      <c r="O869" s="11"/>
    </row>
    <row r="870" spans="7:15" x14ac:dyDescent="0.2">
      <c r="G870" s="11"/>
      <c r="H870" s="11"/>
      <c r="I870" s="11"/>
      <c r="J870" s="11"/>
      <c r="K870" s="11"/>
      <c r="L870" s="11"/>
      <c r="M870" s="11"/>
      <c r="N870" s="11"/>
      <c r="O870" s="11"/>
    </row>
    <row r="871" spans="7:15" x14ac:dyDescent="0.2">
      <c r="G871" s="11"/>
      <c r="H871" s="11"/>
      <c r="I871" s="11"/>
      <c r="J871" s="11"/>
      <c r="K871" s="11"/>
      <c r="L871" s="11"/>
      <c r="M871" s="11"/>
      <c r="N871" s="11"/>
      <c r="O871" s="11"/>
    </row>
    <row r="872" spans="7:15" x14ac:dyDescent="0.2">
      <c r="G872" s="11"/>
      <c r="H872" s="11"/>
      <c r="I872" s="11"/>
      <c r="J872" s="11"/>
      <c r="K872" s="11"/>
      <c r="L872" s="11"/>
      <c r="M872" s="11"/>
      <c r="N872" s="11"/>
      <c r="O872" s="11"/>
    </row>
    <row r="873" spans="7:15" x14ac:dyDescent="0.2">
      <c r="G873" s="11"/>
      <c r="H873" s="11"/>
      <c r="I873" s="11"/>
      <c r="J873" s="11"/>
      <c r="K873" s="11"/>
      <c r="L873" s="11"/>
      <c r="M873" s="11"/>
      <c r="N873" s="11"/>
      <c r="O873" s="11"/>
    </row>
    <row r="874" spans="7:15" x14ac:dyDescent="0.2">
      <c r="G874" s="11"/>
      <c r="H874" s="11"/>
      <c r="I874" s="11"/>
      <c r="J874" s="11"/>
      <c r="K874" s="11"/>
      <c r="L874" s="11"/>
      <c r="M874" s="11"/>
      <c r="N874" s="11"/>
      <c r="O874" s="11"/>
    </row>
    <row r="875" spans="7:15" x14ac:dyDescent="0.2">
      <c r="G875" s="11"/>
      <c r="H875" s="11"/>
      <c r="I875" s="11"/>
      <c r="J875" s="11"/>
      <c r="K875" s="11"/>
      <c r="L875" s="11"/>
      <c r="M875" s="11"/>
      <c r="N875" s="11"/>
      <c r="O875" s="11"/>
    </row>
    <row r="876" spans="7:15" x14ac:dyDescent="0.2">
      <c r="G876" s="11"/>
      <c r="H876" s="11"/>
      <c r="I876" s="11"/>
      <c r="J876" s="11"/>
      <c r="K876" s="11"/>
      <c r="L876" s="11"/>
      <c r="M876" s="11"/>
      <c r="N876" s="11"/>
      <c r="O876" s="11"/>
    </row>
    <row r="877" spans="7:15" x14ac:dyDescent="0.2">
      <c r="G877" s="11"/>
      <c r="H877" s="11"/>
      <c r="I877" s="11"/>
      <c r="J877" s="11"/>
      <c r="K877" s="11"/>
      <c r="L877" s="11"/>
      <c r="M877" s="11"/>
      <c r="N877" s="11"/>
      <c r="O877" s="11"/>
    </row>
    <row r="878" spans="7:15" x14ac:dyDescent="0.2">
      <c r="G878" s="11"/>
      <c r="H878" s="11"/>
      <c r="I878" s="11"/>
      <c r="J878" s="11"/>
      <c r="K878" s="11"/>
      <c r="L878" s="11"/>
      <c r="M878" s="11"/>
      <c r="N878" s="11"/>
      <c r="O878" s="11"/>
    </row>
    <row r="879" spans="7:15" x14ac:dyDescent="0.2">
      <c r="G879" s="11"/>
      <c r="H879" s="11"/>
      <c r="I879" s="11"/>
      <c r="J879" s="11"/>
      <c r="K879" s="11"/>
      <c r="L879" s="11"/>
      <c r="M879" s="11"/>
      <c r="N879" s="11"/>
      <c r="O879" s="11"/>
    </row>
    <row r="880" spans="7:15" x14ac:dyDescent="0.2">
      <c r="G880" s="11"/>
      <c r="H880" s="11"/>
      <c r="I880" s="11"/>
      <c r="J880" s="11"/>
      <c r="K880" s="11"/>
      <c r="L880" s="11"/>
      <c r="M880" s="11"/>
      <c r="N880" s="11"/>
      <c r="O880" s="11"/>
    </row>
    <row r="881" spans="7:15" x14ac:dyDescent="0.2">
      <c r="G881" s="11"/>
      <c r="H881" s="11"/>
      <c r="I881" s="11"/>
      <c r="J881" s="11"/>
      <c r="K881" s="11"/>
      <c r="L881" s="11"/>
      <c r="M881" s="11"/>
      <c r="N881" s="11"/>
      <c r="O881" s="11"/>
    </row>
    <row r="882" spans="7:15" x14ac:dyDescent="0.2">
      <c r="G882" s="11"/>
      <c r="H882" s="11"/>
      <c r="I882" s="11"/>
      <c r="J882" s="11"/>
      <c r="K882" s="11"/>
      <c r="L882" s="11"/>
      <c r="M882" s="11"/>
      <c r="N882" s="11"/>
      <c r="O882" s="11"/>
    </row>
    <row r="883" spans="7:15" x14ac:dyDescent="0.2">
      <c r="G883" s="11"/>
      <c r="H883" s="11"/>
      <c r="I883" s="11"/>
      <c r="J883" s="11"/>
      <c r="K883" s="11"/>
      <c r="L883" s="11"/>
      <c r="M883" s="11"/>
      <c r="N883" s="11"/>
      <c r="O883" s="11"/>
    </row>
    <row r="884" spans="7:15" x14ac:dyDescent="0.2">
      <c r="G884" s="11"/>
      <c r="H884" s="11"/>
      <c r="I884" s="11"/>
      <c r="J884" s="11"/>
      <c r="K884" s="11"/>
      <c r="L884" s="11"/>
      <c r="M884" s="11"/>
      <c r="N884" s="11"/>
      <c r="O884" s="11"/>
    </row>
    <row r="885" spans="7:15" x14ac:dyDescent="0.2">
      <c r="G885" s="11"/>
      <c r="H885" s="11"/>
      <c r="I885" s="11"/>
      <c r="J885" s="11"/>
      <c r="K885" s="11"/>
      <c r="L885" s="11"/>
      <c r="M885" s="11"/>
      <c r="N885" s="11"/>
      <c r="O885" s="11"/>
    </row>
    <row r="886" spans="7:15" x14ac:dyDescent="0.2">
      <c r="G886" s="11"/>
      <c r="H886" s="11"/>
      <c r="I886" s="11"/>
      <c r="J886" s="11"/>
      <c r="K886" s="11"/>
      <c r="L886" s="11"/>
      <c r="M886" s="11"/>
      <c r="N886" s="11"/>
      <c r="O886" s="11"/>
    </row>
    <row r="887" spans="7:15" x14ac:dyDescent="0.2">
      <c r="G887" s="11"/>
      <c r="H887" s="11"/>
      <c r="I887" s="11"/>
      <c r="J887" s="11"/>
      <c r="K887" s="11"/>
      <c r="L887" s="11"/>
      <c r="M887" s="11"/>
      <c r="N887" s="11"/>
      <c r="O887" s="11"/>
    </row>
    <row r="888" spans="7:15" x14ac:dyDescent="0.2">
      <c r="G888" s="11"/>
      <c r="H888" s="11"/>
      <c r="I888" s="11"/>
      <c r="J888" s="11"/>
      <c r="K888" s="11"/>
      <c r="L888" s="11"/>
      <c r="M888" s="11"/>
      <c r="N888" s="11"/>
      <c r="O888" s="11"/>
    </row>
    <row r="889" spans="7:15" x14ac:dyDescent="0.2">
      <c r="G889" s="11"/>
      <c r="H889" s="11"/>
      <c r="I889" s="11"/>
      <c r="J889" s="11"/>
      <c r="K889" s="11"/>
      <c r="L889" s="11"/>
      <c r="M889" s="11"/>
      <c r="N889" s="11"/>
      <c r="O889" s="11"/>
    </row>
    <row r="890" spans="7:15" x14ac:dyDescent="0.2">
      <c r="G890" s="11"/>
      <c r="H890" s="11"/>
      <c r="I890" s="11"/>
      <c r="J890" s="11"/>
      <c r="K890" s="11"/>
      <c r="L890" s="11"/>
      <c r="M890" s="11"/>
      <c r="N890" s="11"/>
      <c r="O890" s="11"/>
    </row>
    <row r="891" spans="7:15" x14ac:dyDescent="0.2">
      <c r="G891" s="11"/>
      <c r="H891" s="11"/>
      <c r="I891" s="11"/>
      <c r="J891" s="11"/>
      <c r="K891" s="11"/>
      <c r="L891" s="11"/>
      <c r="M891" s="11"/>
      <c r="N891" s="11"/>
      <c r="O891" s="11"/>
    </row>
    <row r="892" spans="7:15" x14ac:dyDescent="0.2">
      <c r="G892" s="11"/>
      <c r="H892" s="11"/>
      <c r="I892" s="11"/>
      <c r="J892" s="11"/>
      <c r="K892" s="11"/>
      <c r="L892" s="11"/>
      <c r="M892" s="11"/>
      <c r="N892" s="11"/>
      <c r="O892" s="11"/>
    </row>
    <row r="893" spans="7:15" x14ac:dyDescent="0.2">
      <c r="G893" s="11"/>
      <c r="H893" s="11"/>
      <c r="I893" s="11"/>
      <c r="J893" s="11"/>
      <c r="K893" s="11"/>
      <c r="L893" s="11"/>
      <c r="M893" s="11"/>
      <c r="N893" s="11"/>
      <c r="O893" s="11"/>
    </row>
    <row r="894" spans="7:15" x14ac:dyDescent="0.2">
      <c r="G894" s="11"/>
      <c r="H894" s="11"/>
      <c r="I894" s="11"/>
      <c r="J894" s="11"/>
      <c r="K894" s="11"/>
      <c r="L894" s="11"/>
      <c r="M894" s="11"/>
      <c r="N894" s="11"/>
      <c r="O894" s="11"/>
    </row>
    <row r="895" spans="7:15" x14ac:dyDescent="0.2">
      <c r="G895" s="11"/>
      <c r="H895" s="11"/>
      <c r="I895" s="11"/>
      <c r="J895" s="11"/>
      <c r="K895" s="11"/>
      <c r="L895" s="11"/>
      <c r="M895" s="11"/>
      <c r="N895" s="11"/>
      <c r="O895" s="11"/>
    </row>
    <row r="896" spans="7:15" x14ac:dyDescent="0.2">
      <c r="G896" s="11"/>
      <c r="H896" s="11"/>
      <c r="I896" s="11"/>
      <c r="J896" s="11"/>
      <c r="K896" s="11"/>
      <c r="L896" s="11"/>
      <c r="M896" s="11"/>
      <c r="N896" s="11"/>
      <c r="O896" s="11"/>
    </row>
    <row r="897" spans="7:15" x14ac:dyDescent="0.2">
      <c r="G897" s="11"/>
      <c r="H897" s="11"/>
      <c r="I897" s="11"/>
      <c r="J897" s="11"/>
      <c r="K897" s="11"/>
      <c r="L897" s="11"/>
      <c r="M897" s="11"/>
      <c r="N897" s="11"/>
      <c r="O897" s="11"/>
    </row>
    <row r="898" spans="7:15" x14ac:dyDescent="0.2">
      <c r="G898" s="11"/>
      <c r="H898" s="11"/>
      <c r="I898" s="11"/>
      <c r="J898" s="11"/>
      <c r="K898" s="11"/>
      <c r="L898" s="11"/>
      <c r="M898" s="11"/>
      <c r="N898" s="11"/>
      <c r="O898" s="11"/>
    </row>
    <row r="899" spans="7:15" x14ac:dyDescent="0.2">
      <c r="G899" s="11"/>
      <c r="H899" s="11"/>
      <c r="I899" s="11"/>
      <c r="J899" s="11"/>
      <c r="K899" s="11"/>
      <c r="L899" s="11"/>
      <c r="M899" s="11"/>
      <c r="N899" s="11"/>
      <c r="O899" s="11"/>
    </row>
    <row r="900" spans="7:15" x14ac:dyDescent="0.2">
      <c r="G900" s="11"/>
      <c r="H900" s="11"/>
      <c r="I900" s="11"/>
      <c r="J900" s="11"/>
      <c r="K900" s="11"/>
      <c r="L900" s="11"/>
      <c r="M900" s="11"/>
      <c r="N900" s="11"/>
      <c r="O900" s="11"/>
    </row>
    <row r="901" spans="7:15" x14ac:dyDescent="0.2">
      <c r="G901" s="11"/>
      <c r="H901" s="11"/>
      <c r="I901" s="11"/>
      <c r="J901" s="11"/>
      <c r="K901" s="11"/>
      <c r="L901" s="11"/>
      <c r="M901" s="11"/>
      <c r="N901" s="11"/>
      <c r="O901" s="11"/>
    </row>
    <row r="902" spans="7:15" x14ac:dyDescent="0.2">
      <c r="G902" s="11"/>
      <c r="H902" s="11"/>
      <c r="I902" s="11"/>
      <c r="J902" s="11"/>
      <c r="K902" s="11"/>
      <c r="L902" s="11"/>
      <c r="M902" s="11"/>
      <c r="N902" s="11"/>
      <c r="O902" s="11"/>
    </row>
    <row r="903" spans="7:15" x14ac:dyDescent="0.2">
      <c r="G903" s="11"/>
      <c r="H903" s="11"/>
      <c r="I903" s="11"/>
      <c r="J903" s="11"/>
      <c r="K903" s="11"/>
      <c r="L903" s="11"/>
      <c r="M903" s="11"/>
      <c r="N903" s="11"/>
      <c r="O903" s="11"/>
    </row>
    <row r="904" spans="7:15" x14ac:dyDescent="0.2">
      <c r="G904" s="11"/>
      <c r="H904" s="11"/>
      <c r="I904" s="11"/>
      <c r="J904" s="11"/>
      <c r="K904" s="11"/>
      <c r="L904" s="11"/>
      <c r="M904" s="11"/>
      <c r="N904" s="11"/>
      <c r="O904" s="11"/>
    </row>
    <row r="905" spans="7:15" x14ac:dyDescent="0.2">
      <c r="G905" s="11"/>
      <c r="H905" s="11"/>
      <c r="I905" s="11"/>
      <c r="J905" s="11"/>
      <c r="K905" s="11"/>
      <c r="L905" s="11"/>
      <c r="M905" s="11"/>
      <c r="N905" s="11"/>
      <c r="O905" s="11"/>
    </row>
    <row r="906" spans="7:15" x14ac:dyDescent="0.2">
      <c r="G906" s="11"/>
      <c r="H906" s="11"/>
      <c r="I906" s="11"/>
      <c r="J906" s="11"/>
      <c r="K906" s="11"/>
      <c r="L906" s="11"/>
      <c r="M906" s="11"/>
      <c r="N906" s="11"/>
      <c r="O906" s="11"/>
    </row>
    <row r="907" spans="7:15" x14ac:dyDescent="0.2">
      <c r="G907" s="11"/>
      <c r="H907" s="11"/>
      <c r="I907" s="11"/>
      <c r="J907" s="11"/>
      <c r="K907" s="11"/>
      <c r="L907" s="11"/>
      <c r="M907" s="11"/>
      <c r="N907" s="11"/>
      <c r="O907" s="11"/>
    </row>
    <row r="908" spans="7:15" x14ac:dyDescent="0.2">
      <c r="G908" s="11"/>
      <c r="H908" s="11"/>
      <c r="I908" s="11"/>
      <c r="J908" s="11"/>
      <c r="K908" s="11"/>
      <c r="L908" s="11"/>
      <c r="M908" s="11"/>
      <c r="N908" s="11"/>
      <c r="O908" s="11"/>
    </row>
    <row r="909" spans="7:15" x14ac:dyDescent="0.2">
      <c r="G909" s="11"/>
      <c r="H909" s="11"/>
      <c r="I909" s="11"/>
      <c r="J909" s="11"/>
      <c r="K909" s="11"/>
      <c r="L909" s="11"/>
      <c r="M909" s="11"/>
      <c r="N909" s="11"/>
      <c r="O909" s="11"/>
    </row>
    <row r="910" spans="7:15" x14ac:dyDescent="0.2">
      <c r="G910" s="11"/>
      <c r="H910" s="11"/>
      <c r="I910" s="11"/>
      <c r="J910" s="11"/>
      <c r="K910" s="11"/>
      <c r="L910" s="11"/>
      <c r="M910" s="11"/>
      <c r="N910" s="11"/>
      <c r="O910" s="11"/>
    </row>
    <row r="911" spans="7:15" x14ac:dyDescent="0.2">
      <c r="G911" s="11"/>
      <c r="H911" s="11"/>
      <c r="I911" s="11"/>
      <c r="J911" s="11"/>
      <c r="K911" s="11"/>
      <c r="L911" s="11"/>
      <c r="M911" s="11"/>
      <c r="N911" s="11"/>
      <c r="O911" s="11"/>
    </row>
    <row r="912" spans="7:15" x14ac:dyDescent="0.2">
      <c r="G912" s="11"/>
      <c r="H912" s="11"/>
      <c r="I912" s="11"/>
      <c r="J912" s="11"/>
      <c r="K912" s="11"/>
      <c r="L912" s="11"/>
      <c r="M912" s="11"/>
      <c r="N912" s="11"/>
      <c r="O912" s="11"/>
    </row>
    <row r="913" spans="7:15" x14ac:dyDescent="0.2">
      <c r="G913" s="11"/>
      <c r="H913" s="11"/>
      <c r="I913" s="11"/>
      <c r="J913" s="11"/>
      <c r="K913" s="11"/>
      <c r="L913" s="11"/>
      <c r="M913" s="11"/>
      <c r="N913" s="11"/>
      <c r="O913" s="11"/>
    </row>
    <row r="914" spans="7:15" x14ac:dyDescent="0.2">
      <c r="G914" s="11"/>
      <c r="H914" s="11"/>
      <c r="I914" s="11"/>
      <c r="J914" s="11"/>
      <c r="K914" s="11"/>
      <c r="L914" s="11"/>
      <c r="M914" s="11"/>
      <c r="N914" s="11"/>
      <c r="O914" s="11"/>
    </row>
    <row r="915" spans="7:15" x14ac:dyDescent="0.2">
      <c r="G915" s="11"/>
      <c r="H915" s="11"/>
      <c r="I915" s="11"/>
      <c r="J915" s="11"/>
      <c r="K915" s="11"/>
      <c r="L915" s="11"/>
      <c r="M915" s="11"/>
      <c r="N915" s="11"/>
      <c r="O915" s="11"/>
    </row>
    <row r="916" spans="7:15" x14ac:dyDescent="0.2">
      <c r="G916" s="11"/>
      <c r="H916" s="11"/>
      <c r="I916" s="11"/>
      <c r="J916" s="11"/>
      <c r="K916" s="11"/>
      <c r="L916" s="11"/>
      <c r="M916" s="11"/>
      <c r="N916" s="11"/>
      <c r="O916" s="11"/>
    </row>
    <row r="917" spans="7:15" x14ac:dyDescent="0.2">
      <c r="G917" s="11"/>
      <c r="H917" s="11"/>
      <c r="I917" s="11"/>
      <c r="J917" s="11"/>
      <c r="K917" s="11"/>
      <c r="L917" s="11"/>
      <c r="M917" s="11"/>
      <c r="N917" s="11"/>
      <c r="O917" s="11"/>
    </row>
    <row r="918" spans="7:15" x14ac:dyDescent="0.2">
      <c r="G918" s="11"/>
      <c r="H918" s="11"/>
      <c r="I918" s="11"/>
      <c r="J918" s="11"/>
      <c r="K918" s="11"/>
      <c r="L918" s="11"/>
      <c r="M918" s="11"/>
      <c r="N918" s="11"/>
      <c r="O918" s="11"/>
    </row>
    <row r="919" spans="7:15" x14ac:dyDescent="0.2">
      <c r="G919" s="11"/>
      <c r="H919" s="11"/>
      <c r="I919" s="11"/>
      <c r="J919" s="11"/>
      <c r="K919" s="11"/>
      <c r="L919" s="11"/>
      <c r="M919" s="11"/>
      <c r="N919" s="11"/>
      <c r="O919" s="11"/>
    </row>
    <row r="920" spans="7:15" x14ac:dyDescent="0.2">
      <c r="G920" s="11"/>
      <c r="H920" s="11"/>
      <c r="I920" s="11"/>
      <c r="J920" s="11"/>
      <c r="K920" s="11"/>
      <c r="L920" s="11"/>
      <c r="M920" s="11"/>
      <c r="N920" s="11"/>
      <c r="O920" s="11"/>
    </row>
    <row r="921" spans="7:15" x14ac:dyDescent="0.2">
      <c r="G921" s="11"/>
      <c r="H921" s="11"/>
      <c r="I921" s="11"/>
      <c r="J921" s="11"/>
      <c r="K921" s="11"/>
      <c r="L921" s="11"/>
      <c r="M921" s="11"/>
      <c r="N921" s="11"/>
      <c r="O921" s="11"/>
    </row>
    <row r="922" spans="7:15" x14ac:dyDescent="0.2">
      <c r="G922" s="11"/>
      <c r="H922" s="11"/>
      <c r="I922" s="11"/>
      <c r="J922" s="11"/>
      <c r="K922" s="11"/>
      <c r="L922" s="11"/>
      <c r="M922" s="11"/>
      <c r="N922" s="11"/>
      <c r="O922" s="11"/>
    </row>
    <row r="923" spans="7:15" x14ac:dyDescent="0.2">
      <c r="G923" s="11"/>
      <c r="H923" s="11"/>
      <c r="I923" s="11"/>
      <c r="J923" s="11"/>
      <c r="K923" s="11"/>
      <c r="L923" s="11"/>
      <c r="M923" s="11"/>
      <c r="N923" s="11"/>
      <c r="O923" s="11"/>
    </row>
    <row r="924" spans="7:15" x14ac:dyDescent="0.2">
      <c r="G924" s="11"/>
      <c r="H924" s="11"/>
      <c r="I924" s="11"/>
      <c r="J924" s="11"/>
      <c r="K924" s="11"/>
      <c r="L924" s="11"/>
      <c r="M924" s="11"/>
      <c r="N924" s="11"/>
      <c r="O924" s="11"/>
    </row>
    <row r="925" spans="7:15" x14ac:dyDescent="0.2">
      <c r="G925" s="11"/>
      <c r="H925" s="11"/>
      <c r="I925" s="11"/>
      <c r="J925" s="11"/>
      <c r="K925" s="11"/>
      <c r="L925" s="11"/>
      <c r="M925" s="11"/>
      <c r="N925" s="11"/>
      <c r="O925" s="11"/>
    </row>
    <row r="926" spans="7:15" x14ac:dyDescent="0.2">
      <c r="G926" s="11"/>
      <c r="H926" s="11"/>
      <c r="I926" s="11"/>
      <c r="J926" s="11"/>
      <c r="K926" s="11"/>
      <c r="L926" s="11"/>
      <c r="M926" s="11"/>
      <c r="N926" s="11"/>
      <c r="O926" s="11"/>
    </row>
    <row r="927" spans="7:15" x14ac:dyDescent="0.2">
      <c r="G927" s="11"/>
      <c r="H927" s="11"/>
      <c r="I927" s="11"/>
      <c r="J927" s="11"/>
      <c r="K927" s="11"/>
      <c r="L927" s="11"/>
      <c r="M927" s="11"/>
      <c r="N927" s="11"/>
      <c r="O927" s="11"/>
    </row>
    <row r="928" spans="7:15" x14ac:dyDescent="0.2">
      <c r="G928" s="11"/>
      <c r="H928" s="11"/>
      <c r="I928" s="11"/>
      <c r="J928" s="11"/>
      <c r="K928" s="11"/>
      <c r="L928" s="11"/>
      <c r="M928" s="11"/>
      <c r="N928" s="11"/>
      <c r="O928" s="11"/>
    </row>
    <row r="929" spans="7:15" x14ac:dyDescent="0.2">
      <c r="G929" s="11"/>
      <c r="H929" s="11"/>
      <c r="I929" s="11"/>
      <c r="J929" s="11"/>
      <c r="K929" s="11"/>
      <c r="L929" s="11"/>
      <c r="M929" s="11"/>
      <c r="N929" s="11"/>
      <c r="O929" s="11"/>
    </row>
    <row r="930" spans="7:15" x14ac:dyDescent="0.2">
      <c r="G930" s="11"/>
      <c r="H930" s="11"/>
      <c r="I930" s="11"/>
      <c r="J930" s="11"/>
      <c r="K930" s="11"/>
      <c r="L930" s="11"/>
      <c r="M930" s="11"/>
      <c r="N930" s="11"/>
      <c r="O930" s="11"/>
    </row>
    <row r="931" spans="7:15" x14ac:dyDescent="0.2">
      <c r="G931" s="11"/>
      <c r="H931" s="11"/>
      <c r="I931" s="11"/>
      <c r="J931" s="11"/>
      <c r="K931" s="11"/>
      <c r="L931" s="11"/>
      <c r="M931" s="11"/>
      <c r="N931" s="11"/>
      <c r="O931" s="11"/>
    </row>
    <row r="932" spans="7:15" x14ac:dyDescent="0.2">
      <c r="G932" s="11"/>
      <c r="H932" s="11"/>
      <c r="I932" s="11"/>
      <c r="J932" s="11"/>
      <c r="K932" s="11"/>
      <c r="L932" s="11"/>
      <c r="M932" s="11"/>
      <c r="N932" s="11"/>
      <c r="O932" s="11"/>
    </row>
    <row r="933" spans="7:15" x14ac:dyDescent="0.2">
      <c r="G933" s="11"/>
      <c r="H933" s="11"/>
      <c r="I933" s="11"/>
      <c r="J933" s="11"/>
      <c r="K933" s="11"/>
      <c r="L933" s="11"/>
      <c r="M933" s="11"/>
      <c r="N933" s="11"/>
      <c r="O933" s="11"/>
    </row>
    <row r="934" spans="7:15" x14ac:dyDescent="0.2">
      <c r="G934" s="11"/>
      <c r="H934" s="11"/>
      <c r="I934" s="11"/>
      <c r="J934" s="11"/>
      <c r="K934" s="11"/>
      <c r="L934" s="11"/>
      <c r="M934" s="11"/>
      <c r="N934" s="11"/>
      <c r="O934" s="11"/>
    </row>
    <row r="935" spans="7:15" x14ac:dyDescent="0.2">
      <c r="G935" s="11"/>
      <c r="H935" s="11"/>
      <c r="I935" s="11"/>
      <c r="J935" s="11"/>
      <c r="K935" s="11"/>
      <c r="L935" s="11"/>
      <c r="M935" s="11"/>
      <c r="N935" s="11"/>
      <c r="O935" s="11"/>
    </row>
    <row r="936" spans="7:15" x14ac:dyDescent="0.2">
      <c r="G936" s="11"/>
      <c r="H936" s="11"/>
      <c r="I936" s="11"/>
      <c r="J936" s="11"/>
      <c r="K936" s="11"/>
      <c r="L936" s="11"/>
      <c r="M936" s="11"/>
      <c r="N936" s="11"/>
      <c r="O936" s="11"/>
    </row>
    <row r="937" spans="7:15" x14ac:dyDescent="0.2">
      <c r="G937" s="11"/>
      <c r="H937" s="11"/>
      <c r="I937" s="11"/>
      <c r="J937" s="11"/>
      <c r="K937" s="11"/>
      <c r="L937" s="11"/>
      <c r="M937" s="11"/>
      <c r="N937" s="11"/>
      <c r="O937" s="11"/>
    </row>
    <row r="938" spans="7:15" x14ac:dyDescent="0.2">
      <c r="G938" s="11"/>
      <c r="H938" s="11"/>
      <c r="I938" s="11"/>
      <c r="J938" s="11"/>
      <c r="K938" s="11"/>
      <c r="L938" s="11"/>
      <c r="M938" s="11"/>
      <c r="N938" s="11"/>
      <c r="O938" s="11"/>
    </row>
    <row r="939" spans="7:15" x14ac:dyDescent="0.2">
      <c r="G939" s="11"/>
      <c r="H939" s="11"/>
      <c r="I939" s="11"/>
      <c r="J939" s="11"/>
      <c r="K939" s="11"/>
      <c r="L939" s="11"/>
      <c r="M939" s="11"/>
      <c r="N939" s="11"/>
      <c r="O939" s="11"/>
    </row>
    <row r="940" spans="7:15" x14ac:dyDescent="0.2">
      <c r="G940" s="11"/>
      <c r="H940" s="11"/>
      <c r="I940" s="11"/>
      <c r="J940" s="11"/>
      <c r="K940" s="11"/>
      <c r="L940" s="11"/>
      <c r="M940" s="11"/>
      <c r="N940" s="11"/>
      <c r="O940" s="11"/>
    </row>
    <row r="941" spans="7:15" x14ac:dyDescent="0.2">
      <c r="G941" s="11"/>
      <c r="H941" s="11"/>
      <c r="I941" s="11"/>
      <c r="J941" s="11"/>
      <c r="K941" s="11"/>
      <c r="L941" s="11"/>
      <c r="M941" s="11"/>
      <c r="N941" s="11"/>
      <c r="O941" s="11"/>
    </row>
    <row r="942" spans="7:15" x14ac:dyDescent="0.2">
      <c r="G942" s="11"/>
      <c r="H942" s="11"/>
      <c r="I942" s="11"/>
      <c r="J942" s="11"/>
      <c r="K942" s="11"/>
      <c r="L942" s="11"/>
      <c r="M942" s="11"/>
      <c r="N942" s="11"/>
      <c r="O942" s="11"/>
    </row>
    <row r="943" spans="7:15" x14ac:dyDescent="0.2">
      <c r="G943" s="11"/>
      <c r="H943" s="11"/>
      <c r="I943" s="11"/>
      <c r="J943" s="11"/>
      <c r="K943" s="11"/>
      <c r="L943" s="11"/>
      <c r="M943" s="11"/>
      <c r="N943" s="11"/>
      <c r="O943" s="11"/>
    </row>
    <row r="944" spans="7:15" x14ac:dyDescent="0.2">
      <c r="G944" s="11"/>
      <c r="H944" s="11"/>
      <c r="I944" s="11"/>
      <c r="J944" s="11"/>
      <c r="K944" s="11"/>
      <c r="L944" s="11"/>
      <c r="M944" s="11"/>
      <c r="N944" s="11"/>
      <c r="O944" s="11"/>
    </row>
    <row r="945" spans="7:15" x14ac:dyDescent="0.2">
      <c r="G945" s="11"/>
      <c r="H945" s="11"/>
      <c r="I945" s="11"/>
      <c r="J945" s="11"/>
      <c r="K945" s="11"/>
      <c r="L945" s="11"/>
      <c r="M945" s="11"/>
      <c r="N945" s="11"/>
      <c r="O945" s="11"/>
    </row>
    <row r="946" spans="7:15" x14ac:dyDescent="0.2">
      <c r="G946" s="11"/>
      <c r="H946" s="11"/>
      <c r="I946" s="11"/>
      <c r="J946" s="11"/>
      <c r="K946" s="11"/>
      <c r="L946" s="11"/>
      <c r="M946" s="11"/>
      <c r="N946" s="11"/>
      <c r="O946" s="11"/>
    </row>
    <row r="947" spans="7:15" x14ac:dyDescent="0.2">
      <c r="G947" s="11"/>
      <c r="H947" s="11"/>
      <c r="I947" s="11"/>
      <c r="J947" s="11"/>
      <c r="K947" s="11"/>
      <c r="L947" s="11"/>
      <c r="M947" s="11"/>
      <c r="N947" s="11"/>
      <c r="O947" s="11"/>
    </row>
    <row r="948" spans="7:15" x14ac:dyDescent="0.2">
      <c r="G948" s="11"/>
      <c r="H948" s="11"/>
      <c r="I948" s="11"/>
      <c r="J948" s="11"/>
      <c r="K948" s="11"/>
      <c r="L948" s="11"/>
      <c r="M948" s="11"/>
      <c r="N948" s="11"/>
      <c r="O948" s="11"/>
    </row>
    <row r="949" spans="7:15" x14ac:dyDescent="0.2">
      <c r="G949" s="11"/>
      <c r="H949" s="11"/>
      <c r="I949" s="11"/>
      <c r="J949" s="11"/>
      <c r="K949" s="11"/>
      <c r="L949" s="11"/>
      <c r="M949" s="11"/>
      <c r="N949" s="11"/>
      <c r="O949" s="11"/>
    </row>
    <row r="950" spans="7:15" x14ac:dyDescent="0.2">
      <c r="G950" s="11"/>
      <c r="H950" s="11"/>
      <c r="I950" s="11"/>
      <c r="J950" s="11"/>
      <c r="K950" s="11"/>
      <c r="L950" s="11"/>
      <c r="M950" s="11"/>
      <c r="N950" s="11"/>
      <c r="O950" s="11"/>
    </row>
    <row r="951" spans="7:15" x14ac:dyDescent="0.2">
      <c r="G951" s="11"/>
      <c r="H951" s="11"/>
      <c r="I951" s="11"/>
      <c r="J951" s="11"/>
      <c r="K951" s="11"/>
      <c r="L951" s="11"/>
      <c r="M951" s="11"/>
      <c r="N951" s="11"/>
      <c r="O951" s="11"/>
    </row>
    <row r="952" spans="7:15" x14ac:dyDescent="0.2">
      <c r="G952" s="11"/>
      <c r="H952" s="11"/>
      <c r="I952" s="11"/>
      <c r="J952" s="11"/>
      <c r="K952" s="11"/>
      <c r="L952" s="11"/>
      <c r="M952" s="11"/>
      <c r="N952" s="11"/>
      <c r="O952" s="11"/>
    </row>
    <row r="953" spans="7:15" x14ac:dyDescent="0.2">
      <c r="G953" s="11"/>
      <c r="H953" s="11"/>
      <c r="I953" s="11"/>
      <c r="J953" s="11"/>
      <c r="K953" s="11"/>
      <c r="L953" s="11"/>
      <c r="M953" s="11"/>
      <c r="N953" s="11"/>
      <c r="O953" s="11"/>
    </row>
    <row r="954" spans="7:15" x14ac:dyDescent="0.2">
      <c r="G954" s="11"/>
      <c r="H954" s="11"/>
      <c r="I954" s="11"/>
      <c r="J954" s="11"/>
      <c r="K954" s="11"/>
      <c r="L954" s="11"/>
      <c r="M954" s="11"/>
      <c r="N954" s="11"/>
      <c r="O954" s="11"/>
    </row>
    <row r="955" spans="7:15" x14ac:dyDescent="0.2">
      <c r="G955" s="11"/>
      <c r="H955" s="11"/>
      <c r="I955" s="11"/>
      <c r="J955" s="11"/>
      <c r="K955" s="11"/>
      <c r="L955" s="11"/>
      <c r="M955" s="11"/>
      <c r="N955" s="11"/>
      <c r="O955" s="11"/>
    </row>
    <row r="956" spans="7:15" x14ac:dyDescent="0.2">
      <c r="G956" s="11"/>
      <c r="H956" s="11"/>
      <c r="I956" s="11"/>
      <c r="J956" s="11"/>
      <c r="K956" s="11"/>
      <c r="L956" s="11"/>
      <c r="M956" s="11"/>
      <c r="N956" s="11"/>
      <c r="O956" s="11"/>
    </row>
    <row r="957" spans="7:15" x14ac:dyDescent="0.2">
      <c r="G957" s="11"/>
      <c r="H957" s="11"/>
      <c r="I957" s="11"/>
      <c r="J957" s="11"/>
      <c r="K957" s="11"/>
      <c r="L957" s="11"/>
      <c r="M957" s="11"/>
      <c r="N957" s="11"/>
      <c r="O957" s="11"/>
    </row>
    <row r="958" spans="7:15" x14ac:dyDescent="0.2">
      <c r="G958" s="11"/>
      <c r="H958" s="11"/>
      <c r="I958" s="11"/>
      <c r="J958" s="11"/>
      <c r="K958" s="11"/>
      <c r="L958" s="11"/>
      <c r="M958" s="11"/>
      <c r="N958" s="11"/>
      <c r="O958" s="11"/>
    </row>
    <row r="959" spans="7:15" x14ac:dyDescent="0.2">
      <c r="G959" s="11"/>
      <c r="H959" s="11"/>
      <c r="I959" s="11"/>
      <c r="J959" s="11"/>
      <c r="K959" s="11"/>
      <c r="L959" s="11"/>
      <c r="M959" s="11"/>
      <c r="N959" s="11"/>
      <c r="O959" s="11"/>
    </row>
    <row r="960" spans="7:15" x14ac:dyDescent="0.2">
      <c r="G960" s="11"/>
      <c r="H960" s="11"/>
      <c r="I960" s="11"/>
      <c r="J960" s="11"/>
      <c r="K960" s="11"/>
      <c r="L960" s="11"/>
      <c r="M960" s="11"/>
      <c r="N960" s="11"/>
      <c r="O960" s="11"/>
    </row>
    <row r="961" spans="7:15" x14ac:dyDescent="0.2">
      <c r="G961" s="11"/>
      <c r="H961" s="11"/>
      <c r="I961" s="11"/>
      <c r="J961" s="11"/>
      <c r="K961" s="11"/>
      <c r="L961" s="11"/>
      <c r="M961" s="11"/>
      <c r="N961" s="11"/>
      <c r="O961" s="11"/>
    </row>
    <row r="962" spans="7:15" x14ac:dyDescent="0.2">
      <c r="G962" s="11"/>
      <c r="H962" s="11"/>
      <c r="I962" s="11"/>
      <c r="J962" s="11"/>
      <c r="K962" s="11"/>
      <c r="L962" s="11"/>
      <c r="M962" s="11"/>
      <c r="N962" s="11"/>
      <c r="O962" s="11"/>
    </row>
    <row r="963" spans="7:15" x14ac:dyDescent="0.2">
      <c r="G963" s="11"/>
      <c r="H963" s="11"/>
      <c r="I963" s="11"/>
      <c r="J963" s="11"/>
      <c r="K963" s="11"/>
      <c r="L963" s="11"/>
      <c r="M963" s="11"/>
      <c r="N963" s="11"/>
      <c r="O963" s="11"/>
    </row>
    <row r="964" spans="7:15" x14ac:dyDescent="0.2">
      <c r="G964" s="11"/>
      <c r="H964" s="11"/>
      <c r="I964" s="11"/>
      <c r="J964" s="11"/>
      <c r="K964" s="11"/>
      <c r="L964" s="11"/>
      <c r="M964" s="11"/>
      <c r="N964" s="11"/>
      <c r="O964" s="11"/>
    </row>
    <row r="965" spans="7:15" x14ac:dyDescent="0.2">
      <c r="G965" s="11"/>
      <c r="H965" s="11"/>
      <c r="I965" s="11"/>
      <c r="J965" s="11"/>
      <c r="K965" s="11"/>
      <c r="L965" s="11"/>
      <c r="M965" s="11"/>
      <c r="N965" s="11"/>
      <c r="O965" s="11"/>
    </row>
    <row r="966" spans="7:15" x14ac:dyDescent="0.2">
      <c r="G966" s="11"/>
      <c r="H966" s="11"/>
      <c r="I966" s="11"/>
      <c r="J966" s="11"/>
      <c r="K966" s="11"/>
      <c r="L966" s="11"/>
      <c r="M966" s="11"/>
      <c r="N966" s="11"/>
      <c r="O966" s="11"/>
    </row>
    <row r="967" spans="7:15" x14ac:dyDescent="0.2">
      <c r="G967" s="11"/>
      <c r="H967" s="11"/>
      <c r="I967" s="11"/>
      <c r="J967" s="11"/>
      <c r="K967" s="11"/>
      <c r="L967" s="11"/>
      <c r="M967" s="11"/>
      <c r="N967" s="11"/>
      <c r="O967" s="11"/>
    </row>
    <row r="968" spans="7:15" x14ac:dyDescent="0.2">
      <c r="G968" s="11"/>
      <c r="H968" s="11"/>
      <c r="I968" s="11"/>
      <c r="J968" s="11"/>
      <c r="K968" s="11"/>
      <c r="L968" s="11"/>
      <c r="M968" s="11"/>
      <c r="N968" s="11"/>
      <c r="O968" s="11"/>
    </row>
    <row r="969" spans="7:15" x14ac:dyDescent="0.2">
      <c r="G969" s="11"/>
      <c r="H969" s="11"/>
      <c r="I969" s="11"/>
      <c r="J969" s="11"/>
      <c r="K969" s="11"/>
      <c r="L969" s="11"/>
      <c r="M969" s="11"/>
      <c r="N969" s="11"/>
      <c r="O969" s="11"/>
    </row>
    <row r="970" spans="7:15" x14ac:dyDescent="0.2">
      <c r="G970" s="11"/>
      <c r="H970" s="11"/>
      <c r="I970" s="11"/>
      <c r="J970" s="11"/>
      <c r="K970" s="11"/>
      <c r="L970" s="11"/>
      <c r="M970" s="11"/>
      <c r="N970" s="11"/>
      <c r="O970" s="11"/>
    </row>
    <row r="971" spans="7:15" x14ac:dyDescent="0.2">
      <c r="G971" s="11"/>
      <c r="H971" s="11"/>
      <c r="I971" s="11"/>
      <c r="J971" s="11"/>
      <c r="K971" s="11"/>
      <c r="L971" s="11"/>
      <c r="M971" s="11"/>
      <c r="N971" s="11"/>
      <c r="O971" s="11"/>
    </row>
    <row r="972" spans="7:15" x14ac:dyDescent="0.2">
      <c r="G972" s="11"/>
      <c r="H972" s="11"/>
      <c r="I972" s="11"/>
      <c r="J972" s="11"/>
      <c r="K972" s="11"/>
      <c r="L972" s="11"/>
      <c r="M972" s="11"/>
      <c r="N972" s="11"/>
      <c r="O972" s="11"/>
    </row>
    <row r="973" spans="7:15" x14ac:dyDescent="0.2">
      <c r="G973" s="11"/>
      <c r="H973" s="11"/>
      <c r="I973" s="11"/>
      <c r="J973" s="11"/>
      <c r="K973" s="11"/>
      <c r="L973" s="11"/>
      <c r="M973" s="11"/>
      <c r="N973" s="11"/>
      <c r="O973" s="11"/>
    </row>
    <row r="974" spans="7:15" x14ac:dyDescent="0.2">
      <c r="G974" s="11"/>
      <c r="H974" s="11"/>
      <c r="I974" s="11"/>
      <c r="J974" s="11"/>
      <c r="K974" s="11"/>
      <c r="L974" s="11"/>
      <c r="M974" s="11"/>
      <c r="N974" s="11"/>
      <c r="O974" s="11"/>
    </row>
    <row r="975" spans="7:15" x14ac:dyDescent="0.2">
      <c r="G975" s="11"/>
      <c r="H975" s="11"/>
      <c r="I975" s="11"/>
      <c r="J975" s="11"/>
      <c r="K975" s="11"/>
      <c r="L975" s="11"/>
      <c r="M975" s="11"/>
      <c r="N975" s="11"/>
      <c r="O975" s="11"/>
    </row>
    <row r="976" spans="7:15" x14ac:dyDescent="0.2">
      <c r="G976" s="11"/>
      <c r="H976" s="11"/>
      <c r="I976" s="11"/>
      <c r="J976" s="11"/>
      <c r="K976" s="11"/>
      <c r="L976" s="11"/>
      <c r="M976" s="11"/>
      <c r="N976" s="11"/>
      <c r="O976" s="11"/>
    </row>
    <row r="977" spans="7:15" x14ac:dyDescent="0.2">
      <c r="G977" s="11"/>
      <c r="H977" s="11"/>
      <c r="I977" s="11"/>
      <c r="J977" s="11"/>
      <c r="K977" s="11"/>
      <c r="L977" s="11"/>
      <c r="M977" s="11"/>
      <c r="N977" s="11"/>
      <c r="O977" s="11"/>
    </row>
    <row r="978" spans="7:15" x14ac:dyDescent="0.2">
      <c r="G978" s="11"/>
      <c r="H978" s="11"/>
      <c r="I978" s="11"/>
      <c r="J978" s="11"/>
      <c r="K978" s="11"/>
      <c r="L978" s="11"/>
      <c r="M978" s="11"/>
      <c r="N978" s="11"/>
      <c r="O978" s="11"/>
    </row>
    <row r="979" spans="7:15" x14ac:dyDescent="0.2">
      <c r="G979" s="11"/>
      <c r="H979" s="11"/>
      <c r="I979" s="11"/>
      <c r="J979" s="11"/>
      <c r="K979" s="11"/>
      <c r="L979" s="11"/>
      <c r="M979" s="11"/>
      <c r="N979" s="11"/>
      <c r="O979" s="11"/>
    </row>
    <row r="980" spans="7:15" x14ac:dyDescent="0.2">
      <c r="G980" s="11"/>
      <c r="H980" s="11"/>
      <c r="I980" s="11"/>
      <c r="J980" s="11"/>
      <c r="K980" s="11"/>
      <c r="L980" s="11"/>
      <c r="M980" s="11"/>
      <c r="N980" s="11"/>
      <c r="O980" s="11"/>
    </row>
    <row r="981" spans="7:15" x14ac:dyDescent="0.2">
      <c r="G981" s="11"/>
      <c r="H981" s="11"/>
      <c r="I981" s="11"/>
      <c r="J981" s="11"/>
      <c r="K981" s="11"/>
      <c r="L981" s="11"/>
      <c r="M981" s="11"/>
      <c r="N981" s="11"/>
      <c r="O981" s="11"/>
    </row>
    <row r="982" spans="7:15" x14ac:dyDescent="0.2">
      <c r="G982" s="11"/>
      <c r="H982" s="11"/>
      <c r="I982" s="11"/>
      <c r="J982" s="11"/>
      <c r="K982" s="11"/>
      <c r="L982" s="11"/>
      <c r="M982" s="11"/>
      <c r="N982" s="11"/>
      <c r="O982" s="11"/>
    </row>
    <row r="983" spans="7:15" x14ac:dyDescent="0.2">
      <c r="G983" s="11"/>
      <c r="H983" s="11"/>
      <c r="I983" s="11"/>
      <c r="J983" s="11"/>
      <c r="K983" s="11"/>
      <c r="L983" s="11"/>
      <c r="M983" s="11"/>
      <c r="N983" s="11"/>
      <c r="O983" s="11"/>
    </row>
    <row r="984" spans="7:15" x14ac:dyDescent="0.2">
      <c r="G984" s="11"/>
      <c r="H984" s="11"/>
      <c r="I984" s="11"/>
      <c r="J984" s="11"/>
      <c r="K984" s="11"/>
      <c r="L984" s="11"/>
      <c r="M984" s="11"/>
      <c r="N984" s="11"/>
      <c r="O984" s="11"/>
    </row>
    <row r="985" spans="7:15" x14ac:dyDescent="0.2">
      <c r="G985" s="11"/>
      <c r="H985" s="11"/>
      <c r="I985" s="11"/>
      <c r="J985" s="11"/>
      <c r="K985" s="11"/>
      <c r="L985" s="11"/>
      <c r="M985" s="11"/>
      <c r="N985" s="11"/>
      <c r="O985" s="11"/>
    </row>
    <row r="986" spans="7:15" x14ac:dyDescent="0.2">
      <c r="G986" s="11"/>
      <c r="H986" s="11"/>
      <c r="I986" s="11"/>
      <c r="J986" s="11"/>
      <c r="K986" s="11"/>
      <c r="L986" s="11"/>
      <c r="M986" s="11"/>
      <c r="N986" s="11"/>
      <c r="O986" s="11"/>
    </row>
    <row r="987" spans="7:15" x14ac:dyDescent="0.2">
      <c r="G987" s="11"/>
      <c r="H987" s="11"/>
      <c r="I987" s="11"/>
      <c r="J987" s="11"/>
      <c r="K987" s="11"/>
      <c r="L987" s="11"/>
      <c r="M987" s="11"/>
      <c r="N987" s="11"/>
      <c r="O987" s="11"/>
    </row>
    <row r="988" spans="7:15" x14ac:dyDescent="0.2">
      <c r="G988" s="11"/>
      <c r="H988" s="11"/>
      <c r="I988" s="11"/>
      <c r="J988" s="11"/>
      <c r="K988" s="11"/>
      <c r="L988" s="11"/>
      <c r="M988" s="11"/>
      <c r="N988" s="11"/>
      <c r="O988" s="11"/>
    </row>
    <row r="989" spans="7:15" x14ac:dyDescent="0.2">
      <c r="G989" s="11"/>
      <c r="H989" s="11"/>
      <c r="I989" s="11"/>
      <c r="J989" s="11"/>
      <c r="K989" s="11"/>
      <c r="L989" s="11"/>
      <c r="M989" s="11"/>
      <c r="N989" s="11"/>
      <c r="O989" s="11"/>
    </row>
    <row r="990" spans="7:15" x14ac:dyDescent="0.2">
      <c r="G990" s="11"/>
      <c r="H990" s="11"/>
      <c r="I990" s="11"/>
      <c r="J990" s="11"/>
      <c r="K990" s="11"/>
      <c r="L990" s="11"/>
      <c r="M990" s="11"/>
      <c r="N990" s="11"/>
      <c r="O990" s="11"/>
    </row>
    <row r="991" spans="7:15" x14ac:dyDescent="0.2">
      <c r="G991" s="11"/>
      <c r="H991" s="11"/>
      <c r="I991" s="11"/>
      <c r="J991" s="11"/>
      <c r="K991" s="11"/>
      <c r="L991" s="11"/>
      <c r="M991" s="11"/>
      <c r="N991" s="11"/>
      <c r="O991" s="11"/>
    </row>
    <row r="992" spans="7:15" x14ac:dyDescent="0.2">
      <c r="G992" s="11"/>
      <c r="H992" s="11"/>
      <c r="I992" s="11"/>
      <c r="J992" s="11"/>
      <c r="K992" s="11"/>
      <c r="L992" s="11"/>
      <c r="M992" s="11"/>
      <c r="N992" s="11"/>
      <c r="O992" s="11"/>
    </row>
    <row r="993" spans="7:15" x14ac:dyDescent="0.2">
      <c r="G993" s="11"/>
      <c r="H993" s="11"/>
      <c r="I993" s="11"/>
      <c r="J993" s="11"/>
      <c r="K993" s="11"/>
      <c r="L993" s="11"/>
      <c r="M993" s="11"/>
      <c r="N993" s="11"/>
      <c r="O993" s="11"/>
    </row>
    <row r="994" spans="7:15" x14ac:dyDescent="0.2">
      <c r="G994" s="11"/>
      <c r="H994" s="11"/>
      <c r="I994" s="11"/>
      <c r="J994" s="11"/>
      <c r="K994" s="11"/>
      <c r="L994" s="11"/>
      <c r="M994" s="11"/>
      <c r="N994" s="11"/>
      <c r="O994" s="11"/>
    </row>
    <row r="995" spans="7:15" x14ac:dyDescent="0.2">
      <c r="G995" s="11"/>
      <c r="H995" s="11"/>
      <c r="I995" s="11"/>
      <c r="J995" s="11"/>
      <c r="K995" s="11"/>
      <c r="L995" s="11"/>
      <c r="M995" s="11"/>
      <c r="N995" s="11"/>
      <c r="O995" s="11"/>
    </row>
    <row r="996" spans="7:15" x14ac:dyDescent="0.2">
      <c r="G996" s="11"/>
      <c r="H996" s="11"/>
      <c r="I996" s="11"/>
      <c r="J996" s="11"/>
      <c r="K996" s="11"/>
      <c r="L996" s="11"/>
      <c r="M996" s="11"/>
      <c r="N996" s="11"/>
      <c r="O996" s="11"/>
    </row>
    <row r="997" spans="7:15" x14ac:dyDescent="0.2">
      <c r="G997" s="11"/>
      <c r="H997" s="11"/>
      <c r="I997" s="11"/>
      <c r="J997" s="11"/>
      <c r="K997" s="11"/>
      <c r="L997" s="11"/>
      <c r="M997" s="11"/>
      <c r="N997" s="11"/>
      <c r="O997" s="11"/>
    </row>
    <row r="998" spans="7:15" x14ac:dyDescent="0.2">
      <c r="G998" s="11"/>
      <c r="H998" s="11"/>
      <c r="I998" s="11"/>
      <c r="J998" s="11"/>
      <c r="K998" s="11"/>
      <c r="L998" s="11"/>
      <c r="M998" s="11"/>
      <c r="N998" s="11"/>
      <c r="O998" s="11"/>
    </row>
    <row r="999" spans="7:15" x14ac:dyDescent="0.2">
      <c r="G999" s="11"/>
      <c r="H999" s="11"/>
      <c r="I999" s="11"/>
      <c r="J999" s="11"/>
      <c r="K999" s="11"/>
      <c r="L999" s="11"/>
      <c r="M999" s="11"/>
      <c r="N999" s="11"/>
      <c r="O999" s="11"/>
    </row>
    <row r="1000" spans="7:15" x14ac:dyDescent="0.2">
      <c r="G1000" s="11"/>
      <c r="H1000" s="11"/>
      <c r="I1000" s="11"/>
      <c r="J1000" s="11"/>
      <c r="K1000" s="11"/>
      <c r="L1000" s="11"/>
      <c r="M1000" s="11"/>
      <c r="N1000" s="11"/>
      <c r="O1000" s="11"/>
    </row>
    <row r="1001" spans="7:15" x14ac:dyDescent="0.2">
      <c r="G1001" s="11"/>
      <c r="H1001" s="11"/>
      <c r="I1001" s="11"/>
      <c r="J1001" s="11"/>
      <c r="K1001" s="11"/>
      <c r="L1001" s="11"/>
      <c r="M1001" s="11"/>
      <c r="N1001" s="11"/>
      <c r="O1001" s="11"/>
    </row>
    <row r="1002" spans="7:15" x14ac:dyDescent="0.2">
      <c r="G1002" s="11"/>
      <c r="H1002" s="11"/>
      <c r="I1002" s="11"/>
      <c r="J1002" s="11"/>
      <c r="K1002" s="11"/>
      <c r="L1002" s="11"/>
      <c r="M1002" s="11"/>
      <c r="N1002" s="11"/>
      <c r="O1002" s="11"/>
    </row>
    <row r="1003" spans="7:15" x14ac:dyDescent="0.2">
      <c r="G1003" s="11"/>
      <c r="H1003" s="11"/>
      <c r="I1003" s="11"/>
      <c r="J1003" s="11"/>
      <c r="K1003" s="11"/>
      <c r="L1003" s="11"/>
      <c r="M1003" s="11"/>
      <c r="N1003" s="11"/>
      <c r="O1003" s="11"/>
    </row>
    <row r="1004" spans="7:15" x14ac:dyDescent="0.2">
      <c r="G1004" s="11"/>
      <c r="H1004" s="11"/>
      <c r="I1004" s="11"/>
      <c r="J1004" s="11"/>
      <c r="K1004" s="11"/>
      <c r="L1004" s="11"/>
      <c r="M1004" s="11"/>
      <c r="N1004" s="11"/>
      <c r="O1004" s="11"/>
    </row>
    <row r="1005" spans="7:15" x14ac:dyDescent="0.2">
      <c r="G1005" s="11"/>
      <c r="H1005" s="11"/>
      <c r="I1005" s="11"/>
      <c r="J1005" s="11"/>
      <c r="K1005" s="11"/>
      <c r="L1005" s="11"/>
      <c r="M1005" s="11"/>
      <c r="N1005" s="11"/>
      <c r="O1005" s="11"/>
    </row>
    <row r="1006" spans="7:15" x14ac:dyDescent="0.2">
      <c r="G1006" s="11"/>
      <c r="H1006" s="11"/>
      <c r="I1006" s="11"/>
      <c r="J1006" s="11"/>
      <c r="K1006" s="11"/>
      <c r="L1006" s="11"/>
      <c r="M1006" s="11"/>
      <c r="N1006" s="11"/>
      <c r="O1006" s="11"/>
    </row>
    <row r="1007" spans="7:15" x14ac:dyDescent="0.2">
      <c r="G1007" s="11"/>
      <c r="H1007" s="11"/>
      <c r="I1007" s="11"/>
      <c r="J1007" s="11"/>
      <c r="K1007" s="11"/>
      <c r="L1007" s="11"/>
      <c r="M1007" s="11"/>
      <c r="N1007" s="11"/>
      <c r="O1007" s="11"/>
    </row>
    <row r="1008" spans="7:15" x14ac:dyDescent="0.2">
      <c r="G1008" s="11"/>
      <c r="H1008" s="11"/>
      <c r="I1008" s="11"/>
      <c r="J1008" s="11"/>
      <c r="K1008" s="11"/>
      <c r="L1008" s="11"/>
      <c r="M1008" s="11"/>
      <c r="N1008" s="11"/>
      <c r="O1008" s="11"/>
    </row>
    <row r="1009" spans="7:15" x14ac:dyDescent="0.2">
      <c r="G1009" s="11"/>
      <c r="H1009" s="11"/>
      <c r="I1009" s="11"/>
      <c r="J1009" s="11"/>
      <c r="K1009" s="11"/>
      <c r="L1009" s="11"/>
      <c r="M1009" s="11"/>
      <c r="N1009" s="11"/>
      <c r="O1009" s="11"/>
    </row>
    <row r="1010" spans="7:15" x14ac:dyDescent="0.2">
      <c r="G1010" s="11"/>
      <c r="H1010" s="11"/>
      <c r="I1010" s="11"/>
      <c r="J1010" s="11"/>
      <c r="K1010" s="11"/>
      <c r="L1010" s="11"/>
      <c r="M1010" s="11"/>
      <c r="N1010" s="11"/>
      <c r="O1010" s="11"/>
    </row>
    <row r="1011" spans="7:15" x14ac:dyDescent="0.2">
      <c r="G1011" s="11"/>
      <c r="H1011" s="11"/>
      <c r="I1011" s="11"/>
      <c r="J1011" s="11"/>
      <c r="K1011" s="11"/>
      <c r="L1011" s="11"/>
      <c r="M1011" s="11"/>
      <c r="N1011" s="11"/>
      <c r="O1011" s="11"/>
    </row>
    <row r="1012" spans="7:15" x14ac:dyDescent="0.2">
      <c r="G1012" s="11"/>
      <c r="H1012" s="11"/>
      <c r="I1012" s="11"/>
      <c r="J1012" s="11"/>
      <c r="K1012" s="11"/>
      <c r="L1012" s="11"/>
      <c r="M1012" s="11"/>
      <c r="N1012" s="11"/>
      <c r="O1012" s="11"/>
    </row>
    <row r="1013" spans="7:15" x14ac:dyDescent="0.2">
      <c r="G1013" s="11"/>
      <c r="H1013" s="11"/>
      <c r="I1013" s="11"/>
      <c r="J1013" s="11"/>
      <c r="K1013" s="11"/>
      <c r="L1013" s="11"/>
      <c r="M1013" s="11"/>
      <c r="N1013" s="11"/>
      <c r="O1013" s="11"/>
    </row>
    <row r="1014" spans="7:15" x14ac:dyDescent="0.2">
      <c r="G1014" s="11"/>
      <c r="H1014" s="11"/>
      <c r="I1014" s="11"/>
      <c r="J1014" s="11"/>
      <c r="K1014" s="11"/>
      <c r="L1014" s="11"/>
      <c r="M1014" s="11"/>
      <c r="N1014" s="11"/>
      <c r="O1014" s="11"/>
    </row>
    <row r="1015" spans="7:15" x14ac:dyDescent="0.2">
      <c r="G1015" s="11"/>
      <c r="H1015" s="11"/>
      <c r="I1015" s="11"/>
      <c r="J1015" s="11"/>
      <c r="K1015" s="11"/>
      <c r="L1015" s="11"/>
      <c r="M1015" s="11"/>
      <c r="N1015" s="11"/>
      <c r="O1015" s="11"/>
    </row>
    <row r="1016" spans="7:15" x14ac:dyDescent="0.2">
      <c r="G1016" s="11"/>
      <c r="H1016" s="11"/>
      <c r="I1016" s="11"/>
      <c r="J1016" s="11"/>
      <c r="K1016" s="11"/>
      <c r="L1016" s="11"/>
      <c r="M1016" s="11"/>
      <c r="N1016" s="11"/>
      <c r="O1016" s="11"/>
    </row>
    <row r="1017" spans="7:15" x14ac:dyDescent="0.2">
      <c r="G1017" s="11"/>
      <c r="H1017" s="11"/>
      <c r="I1017" s="11"/>
      <c r="J1017" s="11"/>
      <c r="K1017" s="11"/>
      <c r="L1017" s="11"/>
      <c r="M1017" s="11"/>
      <c r="N1017" s="11"/>
      <c r="O1017" s="11"/>
    </row>
    <row r="1018" spans="7:15" x14ac:dyDescent="0.2">
      <c r="G1018" s="11"/>
      <c r="H1018" s="11"/>
      <c r="I1018" s="11"/>
      <c r="J1018" s="11"/>
      <c r="K1018" s="11"/>
      <c r="L1018" s="11"/>
      <c r="M1018" s="11"/>
      <c r="N1018" s="11"/>
      <c r="O1018" s="11"/>
    </row>
    <row r="1019" spans="7:15" x14ac:dyDescent="0.2">
      <c r="G1019" s="11"/>
      <c r="H1019" s="11"/>
      <c r="I1019" s="11"/>
      <c r="J1019" s="11"/>
      <c r="K1019" s="11"/>
      <c r="L1019" s="11"/>
      <c r="M1019" s="11"/>
      <c r="N1019" s="11"/>
      <c r="O1019" s="11"/>
    </row>
    <row r="1020" spans="7:15" x14ac:dyDescent="0.2">
      <c r="G1020" s="11"/>
      <c r="H1020" s="11"/>
      <c r="I1020" s="11"/>
      <c r="J1020" s="11"/>
      <c r="K1020" s="11"/>
      <c r="L1020" s="11"/>
      <c r="M1020" s="11"/>
      <c r="N1020" s="11"/>
      <c r="O1020" s="11"/>
    </row>
    <row r="1021" spans="7:15" x14ac:dyDescent="0.2">
      <c r="G1021" s="11"/>
      <c r="H1021" s="11"/>
      <c r="I1021" s="11"/>
      <c r="J1021" s="11"/>
      <c r="K1021" s="11"/>
      <c r="L1021" s="11"/>
      <c r="M1021" s="11"/>
      <c r="N1021" s="11"/>
      <c r="O1021" s="11"/>
    </row>
    <row r="1022" spans="7:15" x14ac:dyDescent="0.2">
      <c r="G1022" s="11"/>
      <c r="H1022" s="11"/>
      <c r="I1022" s="11"/>
      <c r="J1022" s="11"/>
      <c r="K1022" s="11"/>
      <c r="L1022" s="11"/>
      <c r="M1022" s="11"/>
      <c r="N1022" s="11"/>
      <c r="O1022" s="11"/>
    </row>
    <row r="1023" spans="7:15" x14ac:dyDescent="0.2">
      <c r="G1023" s="11"/>
      <c r="H1023" s="11"/>
      <c r="I1023" s="11"/>
      <c r="J1023" s="11"/>
      <c r="K1023" s="11"/>
      <c r="L1023" s="11"/>
      <c r="M1023" s="11"/>
      <c r="N1023" s="11"/>
      <c r="O1023" s="11"/>
    </row>
    <row r="1024" spans="7:15" x14ac:dyDescent="0.2">
      <c r="G1024" s="11"/>
      <c r="H1024" s="11"/>
      <c r="I1024" s="11"/>
      <c r="J1024" s="11"/>
      <c r="K1024" s="11"/>
      <c r="L1024" s="11"/>
      <c r="M1024" s="11"/>
      <c r="N1024" s="11"/>
      <c r="O1024" s="11"/>
    </row>
    <row r="1025" spans="7:15" x14ac:dyDescent="0.2">
      <c r="G1025" s="11"/>
      <c r="H1025" s="11"/>
      <c r="I1025" s="11"/>
      <c r="J1025" s="11"/>
      <c r="K1025" s="11"/>
      <c r="L1025" s="11"/>
      <c r="M1025" s="11"/>
      <c r="N1025" s="11"/>
      <c r="O1025" s="11"/>
    </row>
    <row r="1026" spans="7:15" x14ac:dyDescent="0.2">
      <c r="G1026" s="11"/>
      <c r="H1026" s="11"/>
      <c r="I1026" s="11"/>
      <c r="J1026" s="11"/>
      <c r="K1026" s="11"/>
      <c r="L1026" s="11"/>
      <c r="M1026" s="11"/>
      <c r="N1026" s="11"/>
      <c r="O1026" s="11"/>
    </row>
    <row r="1027" spans="7:15" x14ac:dyDescent="0.2">
      <c r="G1027" s="11"/>
      <c r="H1027" s="11"/>
      <c r="I1027" s="11"/>
      <c r="J1027" s="11"/>
      <c r="K1027" s="11"/>
      <c r="L1027" s="11"/>
      <c r="M1027" s="11"/>
      <c r="N1027" s="11"/>
      <c r="O1027" s="11"/>
    </row>
    <row r="1028" spans="7:15" x14ac:dyDescent="0.2">
      <c r="G1028" s="11"/>
      <c r="H1028" s="11"/>
      <c r="I1028" s="11"/>
      <c r="J1028" s="11"/>
      <c r="K1028" s="11"/>
      <c r="L1028" s="11"/>
      <c r="M1028" s="11"/>
      <c r="N1028" s="11"/>
      <c r="O1028" s="11"/>
    </row>
    <row r="1029" spans="7:15" x14ac:dyDescent="0.2">
      <c r="G1029" s="11"/>
      <c r="H1029" s="11"/>
      <c r="I1029" s="11"/>
      <c r="J1029" s="11"/>
      <c r="K1029" s="11"/>
      <c r="L1029" s="11"/>
      <c r="M1029" s="11"/>
      <c r="N1029" s="11"/>
      <c r="O1029" s="11"/>
    </row>
    <row r="1030" spans="7:15" x14ac:dyDescent="0.2">
      <c r="G1030" s="11"/>
      <c r="H1030" s="11"/>
      <c r="I1030" s="11"/>
      <c r="J1030" s="11"/>
      <c r="K1030" s="11"/>
      <c r="L1030" s="11"/>
      <c r="M1030" s="11"/>
      <c r="N1030" s="11"/>
      <c r="O1030" s="11"/>
    </row>
    <row r="1031" spans="7:15" x14ac:dyDescent="0.2">
      <c r="G1031" s="11"/>
      <c r="H1031" s="11"/>
      <c r="I1031" s="11"/>
      <c r="J1031" s="11"/>
      <c r="K1031" s="11"/>
      <c r="L1031" s="11"/>
      <c r="M1031" s="11"/>
      <c r="N1031" s="11"/>
      <c r="O1031" s="11"/>
    </row>
    <row r="1032" spans="7:15" x14ac:dyDescent="0.2">
      <c r="G1032" s="11"/>
      <c r="H1032" s="11"/>
      <c r="I1032" s="11"/>
      <c r="J1032" s="11"/>
      <c r="K1032" s="11"/>
      <c r="L1032" s="11"/>
      <c r="M1032" s="11"/>
      <c r="N1032" s="11"/>
      <c r="O1032" s="11"/>
    </row>
    <row r="1033" spans="7:15" x14ac:dyDescent="0.2">
      <c r="G1033" s="11"/>
      <c r="H1033" s="11"/>
      <c r="I1033" s="11"/>
      <c r="J1033" s="11"/>
      <c r="K1033" s="11"/>
      <c r="L1033" s="11"/>
      <c r="M1033" s="11"/>
      <c r="N1033" s="11"/>
      <c r="O1033" s="11"/>
    </row>
    <row r="1034" spans="7:15" x14ac:dyDescent="0.2">
      <c r="G1034" s="11"/>
      <c r="H1034" s="11"/>
      <c r="I1034" s="11"/>
      <c r="J1034" s="11"/>
      <c r="K1034" s="11"/>
      <c r="L1034" s="11"/>
      <c r="M1034" s="11"/>
      <c r="N1034" s="11"/>
      <c r="O1034" s="11"/>
    </row>
    <row r="1035" spans="7:15" x14ac:dyDescent="0.2">
      <c r="G1035" s="11"/>
      <c r="H1035" s="11"/>
      <c r="I1035" s="11"/>
      <c r="J1035" s="11"/>
      <c r="K1035" s="11"/>
      <c r="L1035" s="11"/>
      <c r="M1035" s="11"/>
      <c r="N1035" s="11"/>
      <c r="O1035" s="11"/>
    </row>
    <row r="1036" spans="7:15" x14ac:dyDescent="0.2">
      <c r="G1036" s="11"/>
      <c r="H1036" s="11"/>
      <c r="I1036" s="11"/>
      <c r="J1036" s="11"/>
      <c r="K1036" s="11"/>
      <c r="L1036" s="11"/>
      <c r="M1036" s="11"/>
      <c r="N1036" s="11"/>
      <c r="O1036" s="11"/>
    </row>
    <row r="1037" spans="7:15" x14ac:dyDescent="0.2">
      <c r="G1037" s="11"/>
      <c r="H1037" s="11"/>
      <c r="I1037" s="11"/>
      <c r="J1037" s="11"/>
      <c r="K1037" s="11"/>
      <c r="L1037" s="11"/>
      <c r="M1037" s="11"/>
      <c r="N1037" s="11"/>
      <c r="O1037" s="11"/>
    </row>
    <row r="1038" spans="7:15" x14ac:dyDescent="0.2">
      <c r="G1038" s="11"/>
      <c r="H1038" s="11"/>
      <c r="I1038" s="11"/>
      <c r="J1038" s="11"/>
      <c r="K1038" s="11"/>
      <c r="L1038" s="11"/>
      <c r="M1038" s="11"/>
      <c r="N1038" s="11"/>
      <c r="O1038" s="11"/>
    </row>
    <row r="1039" spans="7:15" x14ac:dyDescent="0.2">
      <c r="G1039" s="11"/>
      <c r="H1039" s="11"/>
      <c r="I1039" s="11"/>
      <c r="J1039" s="11"/>
      <c r="K1039" s="11"/>
      <c r="L1039" s="11"/>
      <c r="M1039" s="11"/>
      <c r="N1039" s="11"/>
      <c r="O1039" s="11"/>
    </row>
    <row r="1040" spans="7:15" x14ac:dyDescent="0.2">
      <c r="G1040" s="11"/>
      <c r="H1040" s="11"/>
      <c r="I1040" s="11"/>
      <c r="J1040" s="11"/>
      <c r="K1040" s="11"/>
      <c r="L1040" s="11"/>
      <c r="M1040" s="11"/>
      <c r="N1040" s="11"/>
      <c r="O1040" s="11"/>
    </row>
    <row r="1041" spans="7:15" x14ac:dyDescent="0.2">
      <c r="G1041" s="11"/>
      <c r="H1041" s="11"/>
      <c r="I1041" s="11"/>
      <c r="J1041" s="11"/>
      <c r="K1041" s="11"/>
      <c r="L1041" s="11"/>
      <c r="M1041" s="11"/>
      <c r="N1041" s="11"/>
      <c r="O1041" s="11"/>
    </row>
    <row r="1042" spans="7:15" x14ac:dyDescent="0.2">
      <c r="G1042" s="11"/>
      <c r="H1042" s="11"/>
      <c r="I1042" s="11"/>
      <c r="J1042" s="11"/>
      <c r="K1042" s="11"/>
      <c r="L1042" s="11"/>
      <c r="M1042" s="11"/>
      <c r="N1042" s="11"/>
      <c r="O1042" s="11"/>
    </row>
    <row r="1043" spans="7:15" x14ac:dyDescent="0.2">
      <c r="G1043" s="11"/>
      <c r="H1043" s="11"/>
      <c r="I1043" s="11"/>
      <c r="J1043" s="11"/>
      <c r="K1043" s="11"/>
      <c r="L1043" s="11"/>
      <c r="M1043" s="11"/>
      <c r="N1043" s="11"/>
      <c r="O1043" s="11"/>
    </row>
    <row r="1044" spans="7:15" x14ac:dyDescent="0.2">
      <c r="G1044" s="11"/>
      <c r="H1044" s="11"/>
      <c r="I1044" s="11"/>
      <c r="J1044" s="11"/>
      <c r="K1044" s="11"/>
      <c r="L1044" s="11"/>
      <c r="M1044" s="11"/>
      <c r="N1044" s="11"/>
      <c r="O1044" s="11"/>
    </row>
    <row r="1045" spans="7:15" x14ac:dyDescent="0.2">
      <c r="G1045" s="11"/>
      <c r="H1045" s="11"/>
      <c r="I1045" s="11"/>
      <c r="J1045" s="11"/>
      <c r="K1045" s="11"/>
      <c r="L1045" s="11"/>
      <c r="M1045" s="11"/>
      <c r="N1045" s="11"/>
      <c r="O1045" s="11"/>
    </row>
    <row r="1046" spans="7:15" x14ac:dyDescent="0.2">
      <c r="G1046" s="11"/>
      <c r="H1046" s="11"/>
      <c r="I1046" s="11"/>
      <c r="J1046" s="11"/>
      <c r="K1046" s="11"/>
      <c r="L1046" s="11"/>
      <c r="M1046" s="11"/>
      <c r="N1046" s="11"/>
      <c r="O1046" s="11"/>
    </row>
    <row r="1047" spans="7:15" x14ac:dyDescent="0.2">
      <c r="G1047" s="11"/>
      <c r="H1047" s="11"/>
      <c r="I1047" s="11"/>
      <c r="J1047" s="11"/>
      <c r="K1047" s="11"/>
      <c r="L1047" s="11"/>
      <c r="M1047" s="11"/>
      <c r="N1047" s="11"/>
      <c r="O1047" s="11"/>
    </row>
    <row r="1048" spans="7:15" x14ac:dyDescent="0.2">
      <c r="G1048" s="11"/>
      <c r="H1048" s="11"/>
      <c r="I1048" s="11"/>
      <c r="J1048" s="11"/>
      <c r="K1048" s="11"/>
      <c r="L1048" s="11"/>
      <c r="M1048" s="11"/>
      <c r="N1048" s="11"/>
      <c r="O1048" s="11"/>
    </row>
    <row r="1049" spans="7:15" x14ac:dyDescent="0.2">
      <c r="G1049" s="11"/>
      <c r="H1049" s="11"/>
      <c r="I1049" s="11"/>
      <c r="J1049" s="11"/>
      <c r="K1049" s="11"/>
      <c r="L1049" s="11"/>
      <c r="M1049" s="11"/>
      <c r="N1049" s="11"/>
      <c r="O1049" s="11"/>
    </row>
    <row r="1050" spans="7:15" x14ac:dyDescent="0.2">
      <c r="G1050" s="11"/>
      <c r="H1050" s="11"/>
      <c r="I1050" s="11"/>
      <c r="J1050" s="11"/>
      <c r="K1050" s="11"/>
      <c r="L1050" s="11"/>
      <c r="M1050" s="11"/>
      <c r="N1050" s="11"/>
      <c r="O1050" s="11"/>
    </row>
    <row r="1051" spans="7:15" x14ac:dyDescent="0.2">
      <c r="G1051" s="11"/>
      <c r="H1051" s="11"/>
      <c r="I1051" s="11"/>
      <c r="J1051" s="11"/>
      <c r="K1051" s="11"/>
      <c r="L1051" s="11"/>
      <c r="M1051" s="11"/>
      <c r="N1051" s="11"/>
      <c r="O1051" s="11"/>
    </row>
    <row r="1052" spans="7:15" x14ac:dyDescent="0.2">
      <c r="G1052" s="11"/>
      <c r="H1052" s="11"/>
      <c r="I1052" s="11"/>
      <c r="J1052" s="11"/>
      <c r="K1052" s="11"/>
      <c r="L1052" s="11"/>
      <c r="M1052" s="11"/>
      <c r="N1052" s="11"/>
      <c r="O1052" s="11"/>
    </row>
    <row r="1053" spans="7:15" x14ac:dyDescent="0.2">
      <c r="G1053" s="11"/>
      <c r="H1053" s="11"/>
      <c r="I1053" s="11"/>
      <c r="J1053" s="11"/>
      <c r="K1053" s="11"/>
      <c r="L1053" s="11"/>
      <c r="M1053" s="11"/>
      <c r="N1053" s="11"/>
      <c r="O1053" s="11"/>
    </row>
    <row r="1054" spans="7:15" x14ac:dyDescent="0.2">
      <c r="G1054" s="11"/>
      <c r="H1054" s="11"/>
      <c r="I1054" s="11"/>
      <c r="J1054" s="11"/>
      <c r="K1054" s="11"/>
      <c r="L1054" s="11"/>
      <c r="M1054" s="11"/>
      <c r="N1054" s="11"/>
      <c r="O1054" s="11"/>
    </row>
    <row r="1055" spans="7:15" x14ac:dyDescent="0.2">
      <c r="G1055" s="11"/>
      <c r="H1055" s="11"/>
      <c r="I1055" s="11"/>
      <c r="J1055" s="11"/>
      <c r="K1055" s="11"/>
      <c r="L1055" s="11"/>
      <c r="M1055" s="11"/>
      <c r="N1055" s="11"/>
      <c r="O1055" s="11"/>
    </row>
    <row r="1056" spans="7:15" x14ac:dyDescent="0.2">
      <c r="G1056" s="11"/>
      <c r="H1056" s="11"/>
      <c r="I1056" s="11"/>
      <c r="J1056" s="11"/>
      <c r="K1056" s="11"/>
      <c r="L1056" s="11"/>
      <c r="M1056" s="11"/>
      <c r="N1056" s="11"/>
      <c r="O1056" s="11"/>
    </row>
    <row r="1057" spans="7:15" x14ac:dyDescent="0.2">
      <c r="G1057" s="11"/>
      <c r="H1057" s="11"/>
      <c r="I1057" s="11"/>
      <c r="J1057" s="11"/>
      <c r="K1057" s="11"/>
      <c r="L1057" s="11"/>
      <c r="M1057" s="11"/>
      <c r="N1057" s="11"/>
      <c r="O1057" s="11"/>
    </row>
    <row r="1058" spans="7:15" x14ac:dyDescent="0.2">
      <c r="G1058" s="11"/>
      <c r="H1058" s="11"/>
      <c r="I1058" s="11"/>
      <c r="J1058" s="11"/>
      <c r="K1058" s="11"/>
      <c r="L1058" s="11"/>
      <c r="M1058" s="11"/>
      <c r="N1058" s="11"/>
      <c r="O1058" s="11"/>
    </row>
    <row r="1059" spans="7:15" x14ac:dyDescent="0.2">
      <c r="G1059" s="11"/>
      <c r="H1059" s="11"/>
      <c r="I1059" s="11"/>
      <c r="J1059" s="11"/>
      <c r="K1059" s="11"/>
      <c r="L1059" s="11"/>
      <c r="M1059" s="11"/>
      <c r="N1059" s="11"/>
      <c r="O1059" s="11"/>
    </row>
    <row r="1060" spans="7:15" x14ac:dyDescent="0.2">
      <c r="G1060" s="11"/>
      <c r="H1060" s="11"/>
      <c r="I1060" s="11"/>
      <c r="J1060" s="11"/>
      <c r="K1060" s="11"/>
      <c r="L1060" s="11"/>
      <c r="M1060" s="11"/>
      <c r="N1060" s="11"/>
      <c r="O1060" s="11"/>
    </row>
    <row r="1061" spans="7:15" x14ac:dyDescent="0.2">
      <c r="G1061" s="11"/>
      <c r="H1061" s="11"/>
      <c r="I1061" s="11"/>
      <c r="J1061" s="11"/>
      <c r="K1061" s="11"/>
      <c r="L1061" s="11"/>
      <c r="M1061" s="11"/>
      <c r="N1061" s="11"/>
      <c r="O1061" s="11"/>
    </row>
    <row r="1062" spans="7:15" x14ac:dyDescent="0.2">
      <c r="G1062" s="11"/>
      <c r="H1062" s="11"/>
      <c r="I1062" s="11"/>
      <c r="J1062" s="11"/>
      <c r="K1062" s="11"/>
      <c r="L1062" s="11"/>
      <c r="M1062" s="11"/>
      <c r="N1062" s="11"/>
      <c r="O1062" s="11"/>
    </row>
    <row r="1063" spans="7:15" x14ac:dyDescent="0.2">
      <c r="G1063" s="11"/>
      <c r="H1063" s="11"/>
      <c r="I1063" s="11"/>
      <c r="J1063" s="11"/>
      <c r="K1063" s="11"/>
      <c r="L1063" s="11"/>
      <c r="M1063" s="11"/>
      <c r="N1063" s="11"/>
      <c r="O1063" s="11"/>
    </row>
    <row r="1064" spans="7:15" x14ac:dyDescent="0.2">
      <c r="G1064" s="11"/>
      <c r="H1064" s="11"/>
      <c r="I1064" s="11"/>
      <c r="J1064" s="11"/>
      <c r="K1064" s="11"/>
      <c r="L1064" s="11"/>
      <c r="M1064" s="11"/>
      <c r="N1064" s="11"/>
      <c r="O1064" s="11"/>
    </row>
    <row r="1065" spans="7:15" x14ac:dyDescent="0.2">
      <c r="G1065" s="11"/>
      <c r="H1065" s="11"/>
      <c r="I1065" s="11"/>
      <c r="J1065" s="11"/>
      <c r="K1065" s="11"/>
      <c r="L1065" s="11"/>
      <c r="M1065" s="11"/>
      <c r="N1065" s="11"/>
      <c r="O1065" s="11"/>
    </row>
    <row r="1066" spans="7:15" x14ac:dyDescent="0.2">
      <c r="G1066" s="11"/>
      <c r="H1066" s="11"/>
      <c r="I1066" s="11"/>
      <c r="J1066" s="11"/>
      <c r="K1066" s="11"/>
      <c r="L1066" s="11"/>
      <c r="M1066" s="11"/>
      <c r="N1066" s="11"/>
      <c r="O1066" s="11"/>
    </row>
    <row r="1067" spans="7:15" x14ac:dyDescent="0.2">
      <c r="G1067" s="11"/>
      <c r="H1067" s="11"/>
      <c r="I1067" s="11"/>
      <c r="J1067" s="11"/>
      <c r="K1067" s="11"/>
      <c r="L1067" s="11"/>
      <c r="M1067" s="11"/>
      <c r="N1067" s="11"/>
      <c r="O1067" s="11"/>
    </row>
    <row r="1068" spans="7:15" x14ac:dyDescent="0.2">
      <c r="G1068" s="11"/>
      <c r="H1068" s="11"/>
      <c r="I1068" s="11"/>
      <c r="J1068" s="11"/>
      <c r="K1068" s="11"/>
      <c r="L1068" s="11"/>
      <c r="M1068" s="11"/>
      <c r="N1068" s="11"/>
      <c r="O1068" s="11"/>
    </row>
    <row r="1069" spans="7:15" x14ac:dyDescent="0.2">
      <c r="G1069" s="11"/>
      <c r="H1069" s="11"/>
      <c r="I1069" s="11"/>
      <c r="J1069" s="11"/>
      <c r="K1069" s="11"/>
      <c r="L1069" s="11"/>
      <c r="M1069" s="11"/>
      <c r="N1069" s="11"/>
      <c r="O1069" s="11"/>
    </row>
    <row r="1070" spans="7:15" x14ac:dyDescent="0.2">
      <c r="G1070" s="11"/>
      <c r="H1070" s="11"/>
      <c r="I1070" s="11"/>
      <c r="J1070" s="11"/>
      <c r="K1070" s="11"/>
      <c r="L1070" s="11"/>
      <c r="M1070" s="11"/>
      <c r="N1070" s="11"/>
      <c r="O1070" s="11"/>
    </row>
    <row r="1071" spans="7:15" x14ac:dyDescent="0.2">
      <c r="G1071" s="11"/>
      <c r="H1071" s="11"/>
      <c r="I1071" s="11"/>
      <c r="J1071" s="11"/>
      <c r="K1071" s="11"/>
      <c r="L1071" s="11"/>
      <c r="M1071" s="11"/>
      <c r="N1071" s="11"/>
      <c r="O1071" s="11"/>
    </row>
    <row r="1072" spans="7:15" x14ac:dyDescent="0.2">
      <c r="G1072" s="11"/>
      <c r="H1072" s="11"/>
      <c r="I1072" s="11"/>
      <c r="J1072" s="11"/>
      <c r="K1072" s="11"/>
      <c r="L1072" s="11"/>
      <c r="M1072" s="11"/>
      <c r="N1072" s="11"/>
      <c r="O1072" s="11"/>
    </row>
    <row r="1073" spans="7:15" x14ac:dyDescent="0.2">
      <c r="G1073" s="11"/>
      <c r="H1073" s="11"/>
      <c r="I1073" s="11"/>
      <c r="J1073" s="11"/>
      <c r="K1073" s="11"/>
      <c r="L1073" s="11"/>
      <c r="M1073" s="11"/>
      <c r="N1073" s="11"/>
      <c r="O1073" s="11"/>
    </row>
    <row r="1074" spans="7:15" x14ac:dyDescent="0.2">
      <c r="G1074" s="11"/>
      <c r="H1074" s="11"/>
      <c r="I1074" s="11"/>
      <c r="J1074" s="11"/>
      <c r="K1074" s="11"/>
      <c r="L1074" s="11"/>
      <c r="M1074" s="11"/>
      <c r="N1074" s="11"/>
      <c r="O1074" s="11"/>
    </row>
    <row r="1075" spans="7:15" x14ac:dyDescent="0.2">
      <c r="G1075" s="11"/>
      <c r="H1075" s="11"/>
      <c r="I1075" s="11"/>
      <c r="J1075" s="11"/>
      <c r="K1075" s="11"/>
      <c r="L1075" s="11"/>
      <c r="M1075" s="11"/>
      <c r="N1075" s="11"/>
      <c r="O1075" s="11"/>
    </row>
    <row r="1076" spans="7:15" x14ac:dyDescent="0.2">
      <c r="G1076" s="11"/>
      <c r="H1076" s="11"/>
      <c r="I1076" s="11"/>
      <c r="J1076" s="11"/>
      <c r="K1076" s="11"/>
      <c r="L1076" s="11"/>
      <c r="M1076" s="11"/>
      <c r="N1076" s="11"/>
      <c r="O1076" s="11"/>
    </row>
    <row r="1077" spans="7:15" x14ac:dyDescent="0.2">
      <c r="G1077" s="11"/>
      <c r="H1077" s="11"/>
      <c r="I1077" s="11"/>
      <c r="J1077" s="11"/>
      <c r="K1077" s="11"/>
      <c r="L1077" s="11"/>
      <c r="M1077" s="11"/>
      <c r="N1077" s="11"/>
      <c r="O1077" s="11"/>
    </row>
    <row r="1078" spans="7:15" x14ac:dyDescent="0.2">
      <c r="G1078" s="11"/>
      <c r="H1078" s="11"/>
      <c r="I1078" s="11"/>
      <c r="J1078" s="11"/>
      <c r="K1078" s="11"/>
      <c r="L1078" s="11"/>
      <c r="M1078" s="11"/>
      <c r="N1078" s="11"/>
      <c r="O1078" s="11"/>
    </row>
    <row r="1079" spans="7:15" x14ac:dyDescent="0.2">
      <c r="G1079" s="11"/>
      <c r="H1079" s="11"/>
      <c r="I1079" s="11"/>
      <c r="J1079" s="11"/>
      <c r="K1079" s="11"/>
      <c r="L1079" s="11"/>
      <c r="M1079" s="11"/>
      <c r="N1079" s="11"/>
      <c r="O1079" s="11"/>
    </row>
    <row r="1080" spans="7:15" x14ac:dyDescent="0.2">
      <c r="G1080" s="11"/>
      <c r="H1080" s="11"/>
      <c r="I1080" s="11"/>
      <c r="J1080" s="11"/>
      <c r="K1080" s="11"/>
      <c r="L1080" s="11"/>
      <c r="M1080" s="11"/>
      <c r="N1080" s="11"/>
      <c r="O1080" s="11"/>
    </row>
    <row r="1081" spans="7:15" x14ac:dyDescent="0.2">
      <c r="G1081" s="11"/>
      <c r="H1081" s="11"/>
      <c r="I1081" s="11"/>
      <c r="J1081" s="11"/>
      <c r="K1081" s="11"/>
      <c r="L1081" s="11"/>
      <c r="M1081" s="11"/>
      <c r="N1081" s="11"/>
      <c r="O1081" s="11"/>
    </row>
    <row r="1082" spans="7:15" x14ac:dyDescent="0.2">
      <c r="G1082" s="11"/>
      <c r="H1082" s="11"/>
      <c r="I1082" s="11"/>
      <c r="J1082" s="11"/>
      <c r="K1082" s="11"/>
      <c r="L1082" s="11"/>
      <c r="M1082" s="11"/>
      <c r="N1082" s="11"/>
      <c r="O1082" s="11"/>
    </row>
    <row r="1083" spans="7:15" x14ac:dyDescent="0.2">
      <c r="G1083" s="11"/>
      <c r="H1083" s="11"/>
      <c r="I1083" s="11"/>
      <c r="J1083" s="11"/>
      <c r="K1083" s="11"/>
      <c r="L1083" s="11"/>
      <c r="M1083" s="11"/>
      <c r="N1083" s="11"/>
      <c r="O1083" s="11"/>
    </row>
    <row r="1084" spans="7:15" x14ac:dyDescent="0.2">
      <c r="G1084" s="11"/>
      <c r="H1084" s="11"/>
      <c r="I1084" s="11"/>
      <c r="J1084" s="11"/>
      <c r="K1084" s="11"/>
      <c r="L1084" s="11"/>
      <c r="M1084" s="11"/>
      <c r="N1084" s="11"/>
      <c r="O1084" s="11"/>
    </row>
    <row r="1085" spans="7:15" x14ac:dyDescent="0.2">
      <c r="G1085" s="11"/>
      <c r="H1085" s="11"/>
      <c r="I1085" s="11"/>
      <c r="J1085" s="11"/>
      <c r="K1085" s="11"/>
      <c r="L1085" s="11"/>
      <c r="M1085" s="11"/>
      <c r="N1085" s="11"/>
      <c r="O1085" s="11"/>
    </row>
    <row r="1086" spans="7:15" x14ac:dyDescent="0.2">
      <c r="G1086" s="11"/>
      <c r="H1086" s="11"/>
      <c r="I1086" s="11"/>
      <c r="J1086" s="11"/>
      <c r="K1086" s="11"/>
      <c r="L1086" s="11"/>
      <c r="M1086" s="11"/>
      <c r="N1086" s="11"/>
      <c r="O1086" s="11"/>
    </row>
    <row r="1087" spans="7:15" x14ac:dyDescent="0.2">
      <c r="G1087" s="11"/>
      <c r="H1087" s="11"/>
      <c r="I1087" s="11"/>
      <c r="J1087" s="11"/>
      <c r="K1087" s="11"/>
      <c r="L1087" s="11"/>
      <c r="M1087" s="11"/>
      <c r="N1087" s="11"/>
      <c r="O1087" s="11"/>
    </row>
    <row r="1088" spans="7:15" x14ac:dyDescent="0.2">
      <c r="G1088" s="11"/>
      <c r="H1088" s="11"/>
      <c r="I1088" s="11"/>
      <c r="J1088" s="11"/>
      <c r="K1088" s="11"/>
      <c r="L1088" s="11"/>
      <c r="M1088" s="11"/>
      <c r="N1088" s="11"/>
      <c r="O1088" s="11"/>
    </row>
    <row r="1089" spans="7:15" x14ac:dyDescent="0.2">
      <c r="G1089" s="11"/>
      <c r="H1089" s="11"/>
      <c r="I1089" s="11"/>
      <c r="J1089" s="11"/>
      <c r="K1089" s="11"/>
      <c r="L1089" s="11"/>
      <c r="M1089" s="11"/>
      <c r="N1089" s="11"/>
      <c r="O1089" s="11"/>
    </row>
    <row r="1090" spans="7:15" x14ac:dyDescent="0.2">
      <c r="G1090" s="11"/>
      <c r="H1090" s="11"/>
      <c r="I1090" s="11"/>
      <c r="J1090" s="11"/>
      <c r="K1090" s="11"/>
      <c r="L1090" s="11"/>
      <c r="M1090" s="11"/>
      <c r="N1090" s="11"/>
      <c r="O1090" s="11"/>
    </row>
    <row r="1091" spans="7:15" x14ac:dyDescent="0.2">
      <c r="G1091" s="11"/>
      <c r="H1091" s="11"/>
      <c r="I1091" s="11"/>
      <c r="J1091" s="11"/>
      <c r="K1091" s="11"/>
      <c r="L1091" s="11"/>
      <c r="M1091" s="11"/>
      <c r="N1091" s="11"/>
      <c r="O1091" s="11"/>
    </row>
    <row r="1092" spans="7:15" x14ac:dyDescent="0.2">
      <c r="G1092" s="11"/>
      <c r="H1092" s="11"/>
      <c r="I1092" s="11"/>
      <c r="J1092" s="11"/>
      <c r="K1092" s="11"/>
      <c r="L1092" s="11"/>
      <c r="M1092" s="11"/>
      <c r="N1092" s="11"/>
      <c r="O1092" s="11"/>
    </row>
    <row r="1093" spans="7:15" x14ac:dyDescent="0.2">
      <c r="G1093" s="11"/>
      <c r="H1093" s="11"/>
      <c r="I1093" s="11"/>
      <c r="J1093" s="11"/>
      <c r="K1093" s="11"/>
      <c r="L1093" s="11"/>
      <c r="M1093" s="11"/>
      <c r="N1093" s="11"/>
      <c r="O1093" s="11"/>
    </row>
    <row r="1094" spans="7:15" x14ac:dyDescent="0.2">
      <c r="G1094" s="11"/>
      <c r="H1094" s="11"/>
      <c r="I1094" s="11"/>
      <c r="J1094" s="11"/>
      <c r="K1094" s="11"/>
      <c r="L1094" s="11"/>
      <c r="M1094" s="11"/>
      <c r="N1094" s="11"/>
      <c r="O1094" s="11"/>
    </row>
    <row r="1095" spans="7:15" x14ac:dyDescent="0.2">
      <c r="G1095" s="11"/>
      <c r="H1095" s="11"/>
      <c r="I1095" s="11"/>
      <c r="J1095" s="11"/>
      <c r="K1095" s="11"/>
      <c r="L1095" s="11"/>
      <c r="M1095" s="11"/>
      <c r="N1095" s="11"/>
      <c r="O1095" s="11"/>
    </row>
    <row r="1096" spans="7:15" x14ac:dyDescent="0.2">
      <c r="G1096" s="11"/>
      <c r="H1096" s="11"/>
      <c r="I1096" s="11"/>
      <c r="J1096" s="11"/>
      <c r="K1096" s="11"/>
      <c r="L1096" s="11"/>
      <c r="M1096" s="11"/>
      <c r="N1096" s="11"/>
      <c r="O1096" s="11"/>
    </row>
    <row r="1097" spans="7:15" x14ac:dyDescent="0.2">
      <c r="G1097" s="11"/>
      <c r="H1097" s="11"/>
      <c r="I1097" s="11"/>
      <c r="J1097" s="11"/>
      <c r="K1097" s="11"/>
      <c r="L1097" s="11"/>
      <c r="M1097" s="11"/>
      <c r="N1097" s="11"/>
      <c r="O1097" s="11"/>
    </row>
    <row r="1098" spans="7:15" x14ac:dyDescent="0.2">
      <c r="G1098" s="11"/>
      <c r="H1098" s="11"/>
      <c r="I1098" s="11"/>
      <c r="J1098" s="11"/>
      <c r="K1098" s="11"/>
      <c r="L1098" s="11"/>
      <c r="M1098" s="11"/>
      <c r="N1098" s="11"/>
      <c r="O1098" s="11"/>
    </row>
    <row r="1099" spans="7:15" x14ac:dyDescent="0.2">
      <c r="G1099" s="11"/>
      <c r="H1099" s="11"/>
      <c r="I1099" s="11"/>
      <c r="J1099" s="11"/>
      <c r="K1099" s="11"/>
      <c r="L1099" s="11"/>
      <c r="M1099" s="11"/>
      <c r="N1099" s="11"/>
      <c r="O1099" s="11"/>
    </row>
    <row r="1100" spans="7:15" x14ac:dyDescent="0.2">
      <c r="G1100" s="11"/>
      <c r="H1100" s="11"/>
      <c r="I1100" s="11"/>
      <c r="J1100" s="11"/>
      <c r="K1100" s="11"/>
      <c r="L1100" s="11"/>
      <c r="M1100" s="11"/>
      <c r="N1100" s="11"/>
      <c r="O1100" s="11"/>
    </row>
    <row r="1101" spans="7:15" x14ac:dyDescent="0.2">
      <c r="G1101" s="11"/>
      <c r="H1101" s="11"/>
      <c r="I1101" s="11"/>
      <c r="J1101" s="11"/>
      <c r="K1101" s="11"/>
      <c r="L1101" s="11"/>
      <c r="M1101" s="11"/>
      <c r="N1101" s="11"/>
      <c r="O1101" s="11"/>
    </row>
    <row r="1102" spans="7:15" x14ac:dyDescent="0.2">
      <c r="G1102" s="11"/>
      <c r="H1102" s="11"/>
      <c r="I1102" s="11"/>
      <c r="J1102" s="11"/>
      <c r="K1102" s="11"/>
      <c r="L1102" s="11"/>
      <c r="M1102" s="11"/>
      <c r="N1102" s="11"/>
      <c r="O1102" s="11"/>
    </row>
    <row r="1103" spans="7:15" x14ac:dyDescent="0.2">
      <c r="G1103" s="11"/>
      <c r="H1103" s="11"/>
      <c r="I1103" s="11"/>
      <c r="J1103" s="11"/>
      <c r="K1103" s="11"/>
      <c r="L1103" s="11"/>
      <c r="M1103" s="11"/>
      <c r="N1103" s="11"/>
      <c r="O1103" s="11"/>
    </row>
    <row r="1104" spans="7:15" x14ac:dyDescent="0.2">
      <c r="G1104" s="11"/>
      <c r="H1104" s="11"/>
      <c r="I1104" s="11"/>
      <c r="J1104" s="11"/>
      <c r="K1104" s="11"/>
      <c r="L1104" s="11"/>
      <c r="M1104" s="11"/>
      <c r="N1104" s="11"/>
      <c r="O1104" s="11"/>
    </row>
    <row r="1105" spans="7:15" x14ac:dyDescent="0.2">
      <c r="G1105" s="11"/>
      <c r="H1105" s="11"/>
      <c r="I1105" s="11"/>
      <c r="J1105" s="11"/>
      <c r="K1105" s="11"/>
      <c r="L1105" s="11"/>
      <c r="M1105" s="11"/>
      <c r="N1105" s="11"/>
      <c r="O1105" s="11"/>
    </row>
    <row r="1106" spans="7:15" x14ac:dyDescent="0.2">
      <c r="G1106" s="11"/>
      <c r="H1106" s="11"/>
      <c r="I1106" s="11"/>
      <c r="J1106" s="11"/>
      <c r="K1106" s="11"/>
      <c r="L1106" s="11"/>
      <c r="M1106" s="11"/>
      <c r="N1106" s="11"/>
      <c r="O1106" s="11"/>
    </row>
    <row r="1107" spans="7:15" x14ac:dyDescent="0.2">
      <c r="G1107" s="11"/>
      <c r="H1107" s="11"/>
      <c r="I1107" s="11"/>
      <c r="J1107" s="11"/>
      <c r="K1107" s="11"/>
      <c r="L1107" s="11"/>
      <c r="M1107" s="11"/>
      <c r="N1107" s="11"/>
      <c r="O1107" s="11"/>
    </row>
    <row r="1108" spans="7:15" x14ac:dyDescent="0.2">
      <c r="G1108" s="11"/>
      <c r="H1108" s="11"/>
      <c r="I1108" s="11"/>
      <c r="J1108" s="11"/>
      <c r="K1108" s="11"/>
      <c r="L1108" s="11"/>
      <c r="M1108" s="11"/>
      <c r="N1108" s="11"/>
      <c r="O1108" s="11"/>
    </row>
    <row r="1109" spans="7:15" x14ac:dyDescent="0.2">
      <c r="G1109" s="11"/>
      <c r="H1109" s="11"/>
      <c r="I1109" s="11"/>
      <c r="J1109" s="11"/>
      <c r="K1109" s="11"/>
      <c r="L1109" s="11"/>
      <c r="M1109" s="11"/>
      <c r="N1109" s="11"/>
      <c r="O1109" s="11"/>
    </row>
    <row r="1110" spans="7:15" x14ac:dyDescent="0.2">
      <c r="G1110" s="11"/>
      <c r="H1110" s="11"/>
      <c r="I1110" s="11"/>
      <c r="J1110" s="11"/>
      <c r="K1110" s="11"/>
      <c r="L1110" s="11"/>
      <c r="M1110" s="11"/>
      <c r="N1110" s="11"/>
      <c r="O1110" s="11"/>
    </row>
    <row r="1111" spans="7:15" x14ac:dyDescent="0.2">
      <c r="G1111" s="11"/>
      <c r="H1111" s="11"/>
      <c r="I1111" s="11"/>
      <c r="J1111" s="11"/>
      <c r="K1111" s="11"/>
      <c r="L1111" s="11"/>
      <c r="M1111" s="11"/>
      <c r="N1111" s="11"/>
      <c r="O1111" s="11"/>
    </row>
    <row r="1112" spans="7:15" x14ac:dyDescent="0.2">
      <c r="G1112" s="11"/>
      <c r="H1112" s="11"/>
      <c r="I1112" s="11"/>
      <c r="J1112" s="11"/>
      <c r="K1112" s="11"/>
      <c r="L1112" s="11"/>
      <c r="M1112" s="11"/>
      <c r="N1112" s="11"/>
      <c r="O1112" s="11"/>
    </row>
    <row r="1113" spans="7:15" x14ac:dyDescent="0.2">
      <c r="G1113" s="11"/>
      <c r="H1113" s="11"/>
      <c r="I1113" s="11"/>
      <c r="J1113" s="11"/>
      <c r="K1113" s="11"/>
      <c r="L1113" s="11"/>
      <c r="M1113" s="11"/>
      <c r="N1113" s="11"/>
      <c r="O1113" s="11"/>
    </row>
    <row r="1114" spans="7:15" x14ac:dyDescent="0.2">
      <c r="G1114" s="11"/>
      <c r="H1114" s="11"/>
      <c r="I1114" s="11"/>
      <c r="J1114" s="11"/>
      <c r="K1114" s="11"/>
      <c r="L1114" s="11"/>
      <c r="M1114" s="11"/>
      <c r="N1114" s="11"/>
      <c r="O1114" s="11"/>
    </row>
    <row r="1115" spans="7:15" x14ac:dyDescent="0.2">
      <c r="G1115" s="11"/>
      <c r="H1115" s="11"/>
      <c r="I1115" s="11"/>
      <c r="J1115" s="11"/>
      <c r="K1115" s="11"/>
      <c r="L1115" s="11"/>
      <c r="M1115" s="11"/>
      <c r="N1115" s="11"/>
      <c r="O1115" s="11"/>
    </row>
    <row r="1116" spans="7:15" x14ac:dyDescent="0.2">
      <c r="G1116" s="11"/>
      <c r="H1116" s="11"/>
      <c r="I1116" s="11"/>
      <c r="J1116" s="11"/>
      <c r="K1116" s="11"/>
      <c r="L1116" s="11"/>
      <c r="M1116" s="11"/>
      <c r="N1116" s="11"/>
      <c r="O1116" s="11"/>
    </row>
    <row r="1117" spans="7:15" x14ac:dyDescent="0.2">
      <c r="G1117" s="11"/>
      <c r="H1117" s="11"/>
      <c r="I1117" s="11"/>
      <c r="J1117" s="11"/>
      <c r="K1117" s="11"/>
      <c r="L1117" s="11"/>
      <c r="M1117" s="11"/>
      <c r="N1117" s="11"/>
      <c r="O1117" s="11"/>
    </row>
    <row r="1118" spans="7:15" x14ac:dyDescent="0.2">
      <c r="G1118" s="11"/>
      <c r="H1118" s="11"/>
      <c r="I1118" s="11"/>
      <c r="J1118" s="11"/>
      <c r="K1118" s="11"/>
      <c r="L1118" s="11"/>
      <c r="M1118" s="11"/>
      <c r="N1118" s="11"/>
      <c r="O1118" s="11"/>
    </row>
    <row r="1119" spans="7:15" x14ac:dyDescent="0.2">
      <c r="G1119" s="11"/>
      <c r="H1119" s="11"/>
      <c r="I1119" s="11"/>
      <c r="J1119" s="11"/>
      <c r="K1119" s="11"/>
      <c r="L1119" s="11"/>
      <c r="M1119" s="11"/>
      <c r="N1119" s="11"/>
      <c r="O1119" s="11"/>
    </row>
    <row r="1120" spans="7:15" x14ac:dyDescent="0.2">
      <c r="G1120" s="11"/>
      <c r="H1120" s="11"/>
      <c r="I1120" s="11"/>
      <c r="J1120" s="11"/>
      <c r="K1120" s="11"/>
      <c r="L1120" s="11"/>
      <c r="M1120" s="11"/>
      <c r="N1120" s="11"/>
      <c r="O1120" s="11"/>
    </row>
    <row r="1121" spans="7:15" x14ac:dyDescent="0.2">
      <c r="G1121" s="11"/>
      <c r="H1121" s="11"/>
      <c r="I1121" s="11"/>
      <c r="J1121" s="11"/>
      <c r="K1121" s="11"/>
      <c r="L1121" s="11"/>
      <c r="M1121" s="11"/>
      <c r="N1121" s="11"/>
      <c r="O1121" s="11"/>
    </row>
    <row r="1122" spans="7:15" x14ac:dyDescent="0.2">
      <c r="G1122" s="11"/>
      <c r="H1122" s="11"/>
      <c r="I1122" s="11"/>
      <c r="J1122" s="11"/>
      <c r="K1122" s="11"/>
      <c r="L1122" s="11"/>
      <c r="M1122" s="11"/>
      <c r="N1122" s="11"/>
      <c r="O1122" s="11"/>
    </row>
    <row r="1123" spans="7:15" x14ac:dyDescent="0.2">
      <c r="G1123" s="11"/>
      <c r="H1123" s="11"/>
      <c r="I1123" s="11"/>
      <c r="J1123" s="11"/>
      <c r="K1123" s="11"/>
      <c r="L1123" s="11"/>
      <c r="M1123" s="11"/>
      <c r="N1123" s="11"/>
      <c r="O1123" s="11"/>
    </row>
    <row r="1124" spans="7:15" x14ac:dyDescent="0.2">
      <c r="G1124" s="11"/>
      <c r="H1124" s="11"/>
      <c r="I1124" s="11"/>
      <c r="J1124" s="11"/>
      <c r="K1124" s="11"/>
      <c r="L1124" s="11"/>
      <c r="M1124" s="11"/>
      <c r="N1124" s="11"/>
      <c r="O1124" s="11"/>
    </row>
    <row r="1125" spans="7:15" x14ac:dyDescent="0.2">
      <c r="G1125" s="11"/>
      <c r="H1125" s="11"/>
      <c r="I1125" s="11"/>
      <c r="J1125" s="11"/>
      <c r="K1125" s="11"/>
      <c r="L1125" s="11"/>
      <c r="M1125" s="11"/>
      <c r="N1125" s="11"/>
      <c r="O1125" s="11"/>
    </row>
    <row r="1126" spans="7:15" x14ac:dyDescent="0.2">
      <c r="G1126" s="11"/>
      <c r="H1126" s="11"/>
      <c r="I1126" s="11"/>
      <c r="J1126" s="11"/>
      <c r="K1126" s="11"/>
      <c r="L1126" s="11"/>
      <c r="M1126" s="11"/>
      <c r="N1126" s="11"/>
      <c r="O1126" s="11"/>
    </row>
    <row r="1127" spans="7:15" x14ac:dyDescent="0.2">
      <c r="G1127" s="11"/>
      <c r="H1127" s="11"/>
      <c r="I1127" s="11"/>
      <c r="J1127" s="11"/>
      <c r="K1127" s="11"/>
      <c r="L1127" s="11"/>
      <c r="M1127" s="11"/>
      <c r="N1127" s="11"/>
      <c r="O1127" s="11"/>
    </row>
    <row r="1128" spans="7:15" x14ac:dyDescent="0.2">
      <c r="G1128" s="11"/>
      <c r="H1128" s="11"/>
      <c r="I1128" s="11"/>
      <c r="J1128" s="11"/>
      <c r="K1128" s="11"/>
      <c r="L1128" s="11"/>
      <c r="M1128" s="11"/>
      <c r="N1128" s="11"/>
      <c r="O1128" s="11"/>
    </row>
    <row r="1129" spans="7:15" x14ac:dyDescent="0.2">
      <c r="G1129" s="11"/>
      <c r="H1129" s="11"/>
      <c r="I1129" s="11"/>
      <c r="J1129" s="11"/>
      <c r="K1129" s="11"/>
      <c r="L1129" s="11"/>
      <c r="M1129" s="11"/>
      <c r="N1129" s="11"/>
      <c r="O1129" s="11"/>
    </row>
    <row r="1130" spans="7:15" x14ac:dyDescent="0.2">
      <c r="G1130" s="11"/>
      <c r="H1130" s="11"/>
      <c r="I1130" s="11"/>
      <c r="J1130" s="11"/>
      <c r="K1130" s="11"/>
      <c r="L1130" s="11"/>
      <c r="M1130" s="11"/>
      <c r="N1130" s="11"/>
      <c r="O1130" s="11"/>
    </row>
    <row r="1131" spans="7:15" x14ac:dyDescent="0.2">
      <c r="G1131" s="11"/>
      <c r="H1131" s="11"/>
      <c r="I1131" s="11"/>
      <c r="J1131" s="11"/>
      <c r="K1131" s="11"/>
      <c r="L1131" s="11"/>
      <c r="M1131" s="11"/>
      <c r="N1131" s="11"/>
      <c r="O1131" s="11"/>
    </row>
    <row r="1132" spans="7:15" x14ac:dyDescent="0.2">
      <c r="G1132" s="11"/>
      <c r="H1132" s="11"/>
      <c r="I1132" s="11"/>
      <c r="J1132" s="11"/>
      <c r="K1132" s="11"/>
      <c r="L1132" s="11"/>
      <c r="M1132" s="11"/>
      <c r="N1132" s="11"/>
      <c r="O1132" s="11"/>
    </row>
    <row r="1133" spans="7:15" x14ac:dyDescent="0.2">
      <c r="G1133" s="11"/>
      <c r="H1133" s="11"/>
      <c r="I1133" s="11"/>
      <c r="J1133" s="11"/>
      <c r="K1133" s="11"/>
      <c r="L1133" s="11"/>
      <c r="M1133" s="11"/>
      <c r="N1133" s="11"/>
      <c r="O1133" s="11"/>
    </row>
    <row r="1134" spans="7:15" x14ac:dyDescent="0.2">
      <c r="G1134" s="11"/>
      <c r="H1134" s="11"/>
      <c r="I1134" s="11"/>
      <c r="J1134" s="11"/>
      <c r="K1134" s="11"/>
      <c r="L1134" s="11"/>
      <c r="M1134" s="11"/>
      <c r="N1134" s="11"/>
      <c r="O1134" s="11"/>
    </row>
    <row r="1135" spans="7:15" x14ac:dyDescent="0.2">
      <c r="G1135" s="11"/>
      <c r="H1135" s="11"/>
      <c r="I1135" s="11"/>
      <c r="J1135" s="11"/>
      <c r="K1135" s="11"/>
      <c r="L1135" s="11"/>
      <c r="M1135" s="11"/>
      <c r="N1135" s="11"/>
      <c r="O1135" s="11"/>
    </row>
    <row r="1136" spans="7:15" x14ac:dyDescent="0.2">
      <c r="G1136" s="11"/>
      <c r="H1136" s="11"/>
      <c r="I1136" s="11"/>
      <c r="J1136" s="11"/>
      <c r="K1136" s="11"/>
      <c r="L1136" s="11"/>
      <c r="M1136" s="11"/>
      <c r="N1136" s="11"/>
      <c r="O1136" s="11"/>
    </row>
    <row r="1137" spans="7:15" x14ac:dyDescent="0.2">
      <c r="G1137" s="11"/>
      <c r="H1137" s="11"/>
      <c r="I1137" s="11"/>
      <c r="J1137" s="11"/>
      <c r="K1137" s="11"/>
      <c r="L1137" s="11"/>
      <c r="M1137" s="11"/>
      <c r="N1137" s="11"/>
      <c r="O1137" s="11"/>
    </row>
    <row r="1138" spans="7:15" x14ac:dyDescent="0.2">
      <c r="G1138" s="11"/>
      <c r="H1138" s="11"/>
      <c r="I1138" s="11"/>
      <c r="J1138" s="11"/>
      <c r="K1138" s="11"/>
      <c r="L1138" s="11"/>
      <c r="M1138" s="11"/>
      <c r="N1138" s="11"/>
      <c r="O1138" s="11"/>
    </row>
    <row r="1139" spans="7:15" x14ac:dyDescent="0.2">
      <c r="G1139" s="11"/>
      <c r="H1139" s="11"/>
      <c r="I1139" s="11"/>
      <c r="J1139" s="11"/>
      <c r="K1139" s="11"/>
      <c r="L1139" s="11"/>
      <c r="M1139" s="11"/>
      <c r="N1139" s="11"/>
      <c r="O1139" s="11"/>
    </row>
    <row r="1140" spans="7:15" x14ac:dyDescent="0.2">
      <c r="G1140" s="11"/>
      <c r="H1140" s="11"/>
      <c r="I1140" s="11"/>
      <c r="J1140" s="11"/>
      <c r="K1140" s="11"/>
      <c r="L1140" s="11"/>
      <c r="M1140" s="11"/>
      <c r="N1140" s="11"/>
      <c r="O1140" s="11"/>
    </row>
    <row r="1141" spans="7:15" x14ac:dyDescent="0.2">
      <c r="G1141" s="11"/>
      <c r="H1141" s="11"/>
      <c r="I1141" s="11"/>
      <c r="J1141" s="11"/>
      <c r="K1141" s="11"/>
      <c r="L1141" s="11"/>
      <c r="M1141" s="11"/>
      <c r="N1141" s="11"/>
      <c r="O1141" s="11"/>
    </row>
    <row r="1142" spans="7:15" x14ac:dyDescent="0.2">
      <c r="G1142" s="11"/>
      <c r="H1142" s="11"/>
      <c r="I1142" s="11"/>
      <c r="J1142" s="11"/>
      <c r="K1142" s="11"/>
      <c r="L1142" s="11"/>
      <c r="M1142" s="11"/>
      <c r="N1142" s="11"/>
      <c r="O1142" s="11"/>
    </row>
    <row r="1143" spans="7:15" x14ac:dyDescent="0.2">
      <c r="G1143" s="11"/>
      <c r="H1143" s="11"/>
      <c r="I1143" s="11"/>
      <c r="J1143" s="11"/>
      <c r="K1143" s="11"/>
      <c r="L1143" s="11"/>
      <c r="M1143" s="11"/>
      <c r="N1143" s="11"/>
      <c r="O1143" s="11"/>
    </row>
    <row r="1144" spans="7:15" x14ac:dyDescent="0.2">
      <c r="G1144" s="11"/>
      <c r="H1144" s="11"/>
      <c r="I1144" s="11"/>
      <c r="J1144" s="11"/>
      <c r="K1144" s="11"/>
      <c r="L1144" s="11"/>
      <c r="M1144" s="11"/>
      <c r="N1144" s="11"/>
      <c r="O1144" s="11"/>
    </row>
    <row r="1145" spans="7:15" x14ac:dyDescent="0.2">
      <c r="G1145" s="11"/>
      <c r="H1145" s="11"/>
      <c r="I1145" s="11"/>
      <c r="J1145" s="11"/>
      <c r="K1145" s="11"/>
      <c r="L1145" s="11"/>
      <c r="M1145" s="11"/>
      <c r="N1145" s="11"/>
      <c r="O1145" s="11"/>
    </row>
    <row r="1146" spans="7:15" x14ac:dyDescent="0.2">
      <c r="G1146" s="11"/>
      <c r="H1146" s="11"/>
      <c r="I1146" s="11"/>
      <c r="J1146" s="11"/>
      <c r="K1146" s="11"/>
      <c r="L1146" s="11"/>
      <c r="M1146" s="11"/>
      <c r="N1146" s="11"/>
      <c r="O1146" s="11"/>
    </row>
    <row r="1147" spans="7:15" x14ac:dyDescent="0.2">
      <c r="G1147" s="11"/>
      <c r="H1147" s="11"/>
      <c r="I1147" s="11"/>
      <c r="J1147" s="11"/>
      <c r="K1147" s="11"/>
      <c r="L1147" s="11"/>
      <c r="M1147" s="11"/>
      <c r="N1147" s="11"/>
      <c r="O1147" s="11"/>
    </row>
    <row r="1148" spans="7:15" x14ac:dyDescent="0.2">
      <c r="G1148" s="11"/>
      <c r="H1148" s="11"/>
      <c r="I1148" s="11"/>
      <c r="J1148" s="11"/>
      <c r="K1148" s="11"/>
      <c r="L1148" s="11"/>
      <c r="M1148" s="11"/>
      <c r="N1148" s="11"/>
      <c r="O1148" s="11"/>
    </row>
    <row r="1149" spans="7:15" x14ac:dyDescent="0.2">
      <c r="G1149" s="11"/>
      <c r="H1149" s="11"/>
      <c r="I1149" s="11"/>
      <c r="J1149" s="11"/>
      <c r="K1149" s="11"/>
      <c r="L1149" s="11"/>
      <c r="M1149" s="11"/>
      <c r="N1149" s="11"/>
      <c r="O1149" s="11"/>
    </row>
    <row r="1150" spans="7:15" x14ac:dyDescent="0.2">
      <c r="G1150" s="11"/>
      <c r="H1150" s="11"/>
      <c r="I1150" s="11"/>
      <c r="J1150" s="11"/>
      <c r="K1150" s="11"/>
      <c r="L1150" s="11"/>
      <c r="M1150" s="11"/>
      <c r="N1150" s="11"/>
      <c r="O1150" s="11"/>
    </row>
    <row r="1151" spans="7:15" x14ac:dyDescent="0.2">
      <c r="G1151" s="11"/>
      <c r="H1151" s="11"/>
      <c r="I1151" s="11"/>
      <c r="J1151" s="11"/>
      <c r="K1151" s="11"/>
      <c r="L1151" s="11"/>
      <c r="M1151" s="11"/>
      <c r="N1151" s="11"/>
      <c r="O1151" s="11"/>
    </row>
    <row r="1152" spans="7:15" x14ac:dyDescent="0.2">
      <c r="G1152" s="11"/>
      <c r="H1152" s="11"/>
      <c r="I1152" s="11"/>
      <c r="J1152" s="11"/>
      <c r="K1152" s="11"/>
      <c r="L1152" s="11"/>
      <c r="M1152" s="11"/>
      <c r="N1152" s="11"/>
      <c r="O1152" s="11"/>
    </row>
    <row r="1153" spans="7:15" x14ac:dyDescent="0.2">
      <c r="G1153" s="11"/>
      <c r="H1153" s="11"/>
      <c r="I1153" s="11"/>
      <c r="J1153" s="11"/>
      <c r="K1153" s="11"/>
      <c r="L1153" s="11"/>
      <c r="M1153" s="11"/>
      <c r="N1153" s="11"/>
      <c r="O1153" s="11"/>
    </row>
    <row r="1154" spans="7:15" x14ac:dyDescent="0.2">
      <c r="G1154" s="11"/>
      <c r="H1154" s="11"/>
      <c r="I1154" s="11"/>
      <c r="J1154" s="11"/>
      <c r="K1154" s="11"/>
      <c r="L1154" s="11"/>
      <c r="M1154" s="11"/>
      <c r="N1154" s="11"/>
      <c r="O1154" s="11"/>
    </row>
    <row r="1155" spans="7:15" x14ac:dyDescent="0.2">
      <c r="G1155" s="11"/>
      <c r="H1155" s="11"/>
      <c r="I1155" s="11"/>
      <c r="J1155" s="11"/>
      <c r="K1155" s="11"/>
      <c r="L1155" s="11"/>
      <c r="M1155" s="11"/>
      <c r="N1155" s="11"/>
      <c r="O1155" s="11"/>
    </row>
    <row r="1156" spans="7:15" x14ac:dyDescent="0.2">
      <c r="G1156" s="11"/>
      <c r="H1156" s="11"/>
      <c r="I1156" s="11"/>
      <c r="J1156" s="11"/>
      <c r="K1156" s="11"/>
      <c r="L1156" s="11"/>
      <c r="M1156" s="11"/>
      <c r="N1156" s="11"/>
      <c r="O1156" s="11"/>
    </row>
    <row r="1157" spans="7:15" x14ac:dyDescent="0.2">
      <c r="G1157" s="11"/>
      <c r="H1157" s="11"/>
      <c r="I1157" s="11"/>
      <c r="J1157" s="11"/>
      <c r="K1157" s="11"/>
      <c r="L1157" s="11"/>
      <c r="M1157" s="11"/>
      <c r="N1157" s="11"/>
      <c r="O1157" s="11"/>
    </row>
    <row r="1158" spans="7:15" x14ac:dyDescent="0.2">
      <c r="G1158" s="11"/>
      <c r="H1158" s="11"/>
      <c r="I1158" s="11"/>
      <c r="J1158" s="11"/>
      <c r="K1158" s="11"/>
      <c r="L1158" s="11"/>
      <c r="M1158" s="11"/>
      <c r="N1158" s="11"/>
      <c r="O1158" s="11"/>
    </row>
    <row r="1159" spans="7:15" x14ac:dyDescent="0.2">
      <c r="G1159" s="11"/>
      <c r="H1159" s="11"/>
      <c r="I1159" s="11"/>
      <c r="J1159" s="11"/>
      <c r="K1159" s="11"/>
      <c r="L1159" s="11"/>
      <c r="M1159" s="11"/>
      <c r="N1159" s="11"/>
      <c r="O1159" s="11"/>
    </row>
    <row r="1160" spans="7:15" x14ac:dyDescent="0.2">
      <c r="G1160" s="11"/>
      <c r="H1160" s="11"/>
      <c r="I1160" s="11"/>
      <c r="J1160" s="11"/>
      <c r="K1160" s="11"/>
      <c r="L1160" s="11"/>
      <c r="M1160" s="11"/>
      <c r="N1160" s="11"/>
      <c r="O1160" s="11"/>
    </row>
    <row r="1161" spans="7:15" x14ac:dyDescent="0.2">
      <c r="G1161" s="11"/>
      <c r="H1161" s="11"/>
      <c r="I1161" s="11"/>
      <c r="J1161" s="11"/>
      <c r="K1161" s="11"/>
      <c r="L1161" s="11"/>
      <c r="M1161" s="11"/>
      <c r="N1161" s="11"/>
      <c r="O1161" s="11"/>
    </row>
    <row r="1162" spans="7:15" x14ac:dyDescent="0.2">
      <c r="G1162" s="11"/>
      <c r="H1162" s="11"/>
      <c r="I1162" s="11"/>
      <c r="J1162" s="11"/>
      <c r="K1162" s="11"/>
      <c r="L1162" s="11"/>
      <c r="M1162" s="11"/>
      <c r="N1162" s="11"/>
      <c r="O1162" s="11"/>
    </row>
    <row r="1163" spans="7:15" x14ac:dyDescent="0.2">
      <c r="G1163" s="11"/>
      <c r="H1163" s="11"/>
      <c r="I1163" s="11"/>
      <c r="J1163" s="11"/>
      <c r="K1163" s="11"/>
      <c r="L1163" s="11"/>
      <c r="M1163" s="11"/>
      <c r="N1163" s="11"/>
      <c r="O1163" s="11"/>
    </row>
    <row r="1164" spans="7:15" x14ac:dyDescent="0.2">
      <c r="G1164" s="11"/>
      <c r="H1164" s="11"/>
      <c r="I1164" s="11"/>
      <c r="J1164" s="11"/>
      <c r="K1164" s="11"/>
      <c r="L1164" s="11"/>
      <c r="M1164" s="11"/>
      <c r="N1164" s="11"/>
      <c r="O1164" s="11"/>
    </row>
    <row r="1165" spans="7:15" x14ac:dyDescent="0.2">
      <c r="G1165" s="11"/>
      <c r="H1165" s="11"/>
      <c r="I1165" s="11"/>
      <c r="J1165" s="11"/>
      <c r="K1165" s="11"/>
      <c r="L1165" s="11"/>
      <c r="M1165" s="11"/>
      <c r="N1165" s="11"/>
      <c r="O1165" s="11"/>
    </row>
    <row r="1166" spans="7:15" x14ac:dyDescent="0.2">
      <c r="G1166" s="11"/>
      <c r="H1166" s="11"/>
      <c r="I1166" s="11"/>
      <c r="J1166" s="11"/>
      <c r="K1166" s="11"/>
      <c r="L1166" s="11"/>
      <c r="M1166" s="11"/>
      <c r="N1166" s="11"/>
      <c r="O1166" s="11"/>
    </row>
    <row r="1167" spans="7:15" x14ac:dyDescent="0.2">
      <c r="G1167" s="11"/>
      <c r="H1167" s="11"/>
      <c r="I1167" s="11"/>
      <c r="J1167" s="11"/>
      <c r="K1167" s="11"/>
      <c r="L1167" s="11"/>
      <c r="M1167" s="11"/>
      <c r="N1167" s="11"/>
      <c r="O1167" s="11"/>
    </row>
    <row r="1168" spans="7:15" x14ac:dyDescent="0.2">
      <c r="G1168" s="11"/>
      <c r="H1168" s="11"/>
      <c r="I1168" s="11"/>
      <c r="J1168" s="11"/>
      <c r="K1168" s="11"/>
      <c r="L1168" s="11"/>
      <c r="M1168" s="11"/>
      <c r="N1168" s="11"/>
      <c r="O1168" s="11"/>
    </row>
    <row r="1169" spans="7:15" x14ac:dyDescent="0.2">
      <c r="G1169" s="11"/>
      <c r="H1169" s="11"/>
      <c r="I1169" s="11"/>
      <c r="J1169" s="11"/>
      <c r="K1169" s="11"/>
      <c r="L1169" s="11"/>
      <c r="M1169" s="11"/>
      <c r="N1169" s="11"/>
      <c r="O1169" s="11"/>
    </row>
    <row r="1170" spans="7:15" x14ac:dyDescent="0.2">
      <c r="G1170" s="11"/>
      <c r="H1170" s="11"/>
      <c r="I1170" s="11"/>
      <c r="J1170" s="11"/>
      <c r="K1170" s="11"/>
      <c r="L1170" s="11"/>
      <c r="M1170" s="11"/>
      <c r="N1170" s="11"/>
      <c r="O1170" s="11"/>
    </row>
    <row r="1171" spans="7:15" x14ac:dyDescent="0.2">
      <c r="G1171" s="11"/>
      <c r="H1171" s="11"/>
      <c r="I1171" s="11"/>
      <c r="J1171" s="11"/>
      <c r="K1171" s="11"/>
      <c r="L1171" s="11"/>
      <c r="M1171" s="11"/>
      <c r="N1171" s="11"/>
      <c r="O1171" s="11"/>
    </row>
    <row r="1172" spans="7:15" x14ac:dyDescent="0.2">
      <c r="G1172" s="11"/>
      <c r="H1172" s="11"/>
      <c r="I1172" s="11"/>
      <c r="J1172" s="11"/>
      <c r="K1172" s="11"/>
      <c r="L1172" s="11"/>
      <c r="M1172" s="11"/>
      <c r="N1172" s="11"/>
      <c r="O1172" s="11"/>
    </row>
    <row r="1173" spans="7:15" x14ac:dyDescent="0.2">
      <c r="G1173" s="11"/>
      <c r="H1173" s="11"/>
      <c r="I1173" s="11"/>
      <c r="J1173" s="11"/>
      <c r="K1173" s="11"/>
      <c r="L1173" s="11"/>
      <c r="M1173" s="11"/>
      <c r="N1173" s="11"/>
      <c r="O1173" s="11"/>
    </row>
    <row r="1174" spans="7:15" x14ac:dyDescent="0.2">
      <c r="G1174" s="11"/>
      <c r="H1174" s="11"/>
      <c r="I1174" s="11"/>
      <c r="J1174" s="11"/>
      <c r="K1174" s="11"/>
      <c r="L1174" s="11"/>
      <c r="M1174" s="11"/>
      <c r="N1174" s="11"/>
      <c r="O1174" s="11"/>
    </row>
    <row r="1175" spans="7:15" x14ac:dyDescent="0.2">
      <c r="G1175" s="11"/>
      <c r="H1175" s="11"/>
      <c r="I1175" s="11"/>
      <c r="J1175" s="11"/>
      <c r="K1175" s="11"/>
      <c r="L1175" s="11"/>
      <c r="M1175" s="11"/>
      <c r="N1175" s="11"/>
      <c r="O1175" s="11"/>
    </row>
    <row r="1176" spans="7:15" x14ac:dyDescent="0.2">
      <c r="G1176" s="11"/>
      <c r="H1176" s="11"/>
      <c r="I1176" s="11"/>
      <c r="J1176" s="11"/>
      <c r="K1176" s="11"/>
      <c r="L1176" s="11"/>
      <c r="M1176" s="11"/>
      <c r="N1176" s="11"/>
      <c r="O1176" s="11"/>
    </row>
    <row r="1177" spans="7:15" x14ac:dyDescent="0.2">
      <c r="G1177" s="11"/>
      <c r="H1177" s="11"/>
      <c r="I1177" s="11"/>
      <c r="J1177" s="11"/>
      <c r="K1177" s="11"/>
      <c r="L1177" s="11"/>
      <c r="M1177" s="11"/>
      <c r="N1177" s="11"/>
      <c r="O1177" s="11"/>
    </row>
    <row r="1178" spans="7:15" x14ac:dyDescent="0.2">
      <c r="G1178" s="11"/>
      <c r="H1178" s="11"/>
      <c r="I1178" s="11"/>
      <c r="J1178" s="11"/>
      <c r="K1178" s="11"/>
      <c r="L1178" s="11"/>
      <c r="M1178" s="11"/>
      <c r="N1178" s="11"/>
      <c r="O1178" s="11"/>
    </row>
    <row r="1179" spans="7:15" x14ac:dyDescent="0.2">
      <c r="G1179" s="11"/>
      <c r="H1179" s="11"/>
      <c r="I1179" s="11"/>
      <c r="J1179" s="11"/>
      <c r="K1179" s="11"/>
      <c r="L1179" s="11"/>
      <c r="M1179" s="11"/>
      <c r="N1179" s="11"/>
      <c r="O1179" s="11"/>
    </row>
    <row r="1180" spans="7:15" x14ac:dyDescent="0.2">
      <c r="G1180" s="11"/>
      <c r="H1180" s="11"/>
      <c r="I1180" s="11"/>
      <c r="J1180" s="11"/>
      <c r="K1180" s="11"/>
      <c r="L1180" s="11"/>
      <c r="M1180" s="11"/>
      <c r="N1180" s="11"/>
      <c r="O1180" s="11"/>
    </row>
    <row r="1181" spans="7:15" x14ac:dyDescent="0.2">
      <c r="G1181" s="11"/>
      <c r="H1181" s="11"/>
      <c r="I1181" s="11"/>
      <c r="J1181" s="11"/>
      <c r="K1181" s="11"/>
      <c r="L1181" s="11"/>
      <c r="M1181" s="11"/>
      <c r="N1181" s="11"/>
      <c r="O1181" s="11"/>
    </row>
    <row r="1182" spans="7:15" x14ac:dyDescent="0.2">
      <c r="G1182" s="11"/>
      <c r="H1182" s="11"/>
      <c r="I1182" s="11"/>
      <c r="J1182" s="11"/>
      <c r="K1182" s="11"/>
      <c r="L1182" s="11"/>
      <c r="M1182" s="11"/>
      <c r="N1182" s="11"/>
      <c r="O1182" s="11"/>
    </row>
    <row r="1183" spans="7:15" x14ac:dyDescent="0.2">
      <c r="G1183" s="11"/>
      <c r="H1183" s="11"/>
      <c r="I1183" s="11"/>
      <c r="J1183" s="11"/>
      <c r="K1183" s="11"/>
      <c r="L1183" s="11"/>
      <c r="M1183" s="11"/>
      <c r="N1183" s="11"/>
      <c r="O1183" s="11"/>
    </row>
    <row r="1184" spans="7:15" x14ac:dyDescent="0.2">
      <c r="G1184" s="11"/>
      <c r="H1184" s="11"/>
      <c r="I1184" s="11"/>
      <c r="J1184" s="11"/>
      <c r="K1184" s="11"/>
      <c r="L1184" s="11"/>
      <c r="M1184" s="11"/>
      <c r="N1184" s="11"/>
      <c r="O1184" s="11"/>
    </row>
    <row r="1185" spans="7:15" x14ac:dyDescent="0.2">
      <c r="G1185" s="11"/>
      <c r="H1185" s="11"/>
      <c r="I1185" s="11"/>
      <c r="J1185" s="11"/>
      <c r="K1185" s="11"/>
      <c r="L1185" s="11"/>
      <c r="M1185" s="11"/>
      <c r="N1185" s="11"/>
      <c r="O1185" s="11"/>
    </row>
    <row r="1186" spans="7:15" x14ac:dyDescent="0.2">
      <c r="G1186" s="11"/>
      <c r="H1186" s="11"/>
      <c r="I1186" s="11"/>
      <c r="J1186" s="11"/>
      <c r="K1186" s="11"/>
      <c r="L1186" s="11"/>
      <c r="M1186" s="11"/>
      <c r="N1186" s="11"/>
      <c r="O1186" s="11"/>
    </row>
    <row r="1187" spans="7:15" x14ac:dyDescent="0.2">
      <c r="G1187" s="11"/>
      <c r="H1187" s="11"/>
      <c r="I1187" s="11"/>
      <c r="J1187" s="11"/>
      <c r="K1187" s="11"/>
      <c r="L1187" s="11"/>
      <c r="M1187" s="11"/>
      <c r="N1187" s="11"/>
      <c r="O1187" s="11"/>
    </row>
    <row r="1188" spans="7:15" x14ac:dyDescent="0.2">
      <c r="G1188" s="11"/>
      <c r="H1188" s="11"/>
      <c r="I1188" s="11"/>
      <c r="J1188" s="11"/>
      <c r="K1188" s="11"/>
      <c r="L1188" s="11"/>
      <c r="M1188" s="11"/>
      <c r="N1188" s="11"/>
      <c r="O1188" s="11"/>
    </row>
    <row r="1189" spans="7:15" x14ac:dyDescent="0.2">
      <c r="G1189" s="11"/>
      <c r="H1189" s="11"/>
      <c r="I1189" s="11"/>
      <c r="J1189" s="11"/>
      <c r="K1189" s="11"/>
      <c r="L1189" s="11"/>
      <c r="M1189" s="11"/>
      <c r="N1189" s="11"/>
      <c r="O1189" s="11"/>
    </row>
    <row r="1190" spans="7:15" x14ac:dyDescent="0.2">
      <c r="G1190" s="11"/>
      <c r="H1190" s="11"/>
      <c r="I1190" s="11"/>
      <c r="J1190" s="11"/>
      <c r="K1190" s="11"/>
      <c r="L1190" s="11"/>
      <c r="M1190" s="11"/>
      <c r="N1190" s="11"/>
      <c r="O1190" s="11"/>
    </row>
    <row r="1191" spans="7:15" x14ac:dyDescent="0.2">
      <c r="G1191" s="11"/>
      <c r="H1191" s="11"/>
      <c r="I1191" s="11"/>
      <c r="J1191" s="11"/>
      <c r="K1191" s="11"/>
      <c r="L1191" s="11"/>
      <c r="M1191" s="11"/>
      <c r="N1191" s="11"/>
      <c r="O1191" s="11"/>
    </row>
    <row r="1192" spans="7:15" x14ac:dyDescent="0.2">
      <c r="G1192" s="11"/>
      <c r="H1192" s="11"/>
      <c r="I1192" s="11"/>
      <c r="J1192" s="11"/>
      <c r="K1192" s="11"/>
      <c r="L1192" s="11"/>
      <c r="M1192" s="11"/>
      <c r="N1192" s="11"/>
      <c r="O1192" s="11"/>
    </row>
    <row r="1193" spans="7:15" x14ac:dyDescent="0.2">
      <c r="G1193" s="11"/>
      <c r="H1193" s="11"/>
      <c r="I1193" s="11"/>
      <c r="J1193" s="11"/>
      <c r="K1193" s="11"/>
      <c r="L1193" s="11"/>
      <c r="M1193" s="11"/>
      <c r="N1193" s="11"/>
      <c r="O1193" s="11"/>
    </row>
    <row r="1194" spans="7:15" x14ac:dyDescent="0.2">
      <c r="G1194" s="11"/>
      <c r="H1194" s="11"/>
      <c r="I1194" s="11"/>
      <c r="J1194" s="11"/>
      <c r="K1194" s="11"/>
      <c r="L1194" s="11"/>
      <c r="M1194" s="11"/>
      <c r="N1194" s="11"/>
      <c r="O1194" s="11"/>
    </row>
    <row r="1195" spans="7:15" x14ac:dyDescent="0.2">
      <c r="G1195" s="11"/>
      <c r="H1195" s="11"/>
      <c r="I1195" s="11"/>
      <c r="J1195" s="11"/>
      <c r="K1195" s="11"/>
      <c r="L1195" s="11"/>
      <c r="M1195" s="11"/>
      <c r="N1195" s="11"/>
      <c r="O1195" s="11"/>
    </row>
    <row r="1196" spans="7:15" x14ac:dyDescent="0.2">
      <c r="G1196" s="11"/>
      <c r="H1196" s="11"/>
      <c r="I1196" s="11"/>
      <c r="J1196" s="11"/>
      <c r="K1196" s="11"/>
      <c r="L1196" s="11"/>
      <c r="M1196" s="11"/>
      <c r="N1196" s="11"/>
      <c r="O1196" s="11"/>
    </row>
    <row r="1197" spans="7:15" x14ac:dyDescent="0.2">
      <c r="G1197" s="11"/>
      <c r="H1197" s="11"/>
      <c r="I1197" s="11"/>
      <c r="J1197" s="11"/>
      <c r="K1197" s="11"/>
      <c r="L1197" s="11"/>
      <c r="M1197" s="11"/>
      <c r="N1197" s="11"/>
      <c r="O1197" s="11"/>
    </row>
    <row r="1198" spans="7:15" x14ac:dyDescent="0.2">
      <c r="G1198" s="11"/>
      <c r="H1198" s="11"/>
      <c r="I1198" s="11"/>
      <c r="J1198" s="11"/>
      <c r="K1198" s="11"/>
      <c r="L1198" s="11"/>
      <c r="M1198" s="11"/>
      <c r="N1198" s="11"/>
      <c r="O1198" s="11"/>
    </row>
    <row r="1199" spans="7:15" x14ac:dyDescent="0.2">
      <c r="G1199" s="11"/>
      <c r="H1199" s="11"/>
      <c r="I1199" s="11"/>
      <c r="J1199" s="11"/>
      <c r="K1199" s="11"/>
      <c r="L1199" s="11"/>
      <c r="M1199" s="11"/>
      <c r="N1199" s="11"/>
      <c r="O1199" s="11"/>
    </row>
    <row r="1200" spans="7:15" x14ac:dyDescent="0.2">
      <c r="G1200" s="11"/>
      <c r="H1200" s="11"/>
      <c r="I1200" s="11"/>
      <c r="J1200" s="11"/>
      <c r="K1200" s="11"/>
      <c r="L1200" s="11"/>
      <c r="M1200" s="11"/>
      <c r="N1200" s="11"/>
      <c r="O1200" s="11"/>
    </row>
    <row r="1201" spans="7:15" x14ac:dyDescent="0.2">
      <c r="G1201" s="11"/>
      <c r="H1201" s="11"/>
      <c r="I1201" s="11"/>
      <c r="J1201" s="11"/>
      <c r="K1201" s="11"/>
      <c r="L1201" s="11"/>
      <c r="M1201" s="11"/>
      <c r="N1201" s="11"/>
      <c r="O1201" s="11"/>
    </row>
    <row r="1202" spans="7:15" x14ac:dyDescent="0.2">
      <c r="G1202" s="11"/>
      <c r="H1202" s="11"/>
      <c r="I1202" s="11"/>
      <c r="J1202" s="11"/>
      <c r="K1202" s="11"/>
      <c r="L1202" s="11"/>
      <c r="M1202" s="11"/>
      <c r="N1202" s="11"/>
      <c r="O1202" s="11"/>
    </row>
    <row r="1203" spans="7:15" x14ac:dyDescent="0.2">
      <c r="G1203" s="11"/>
      <c r="H1203" s="11"/>
      <c r="I1203" s="11"/>
      <c r="J1203" s="11"/>
      <c r="K1203" s="11"/>
      <c r="L1203" s="11"/>
      <c r="M1203" s="11"/>
      <c r="N1203" s="11"/>
      <c r="O1203" s="11"/>
    </row>
    <row r="1204" spans="7:15" x14ac:dyDescent="0.2">
      <c r="G1204" s="11"/>
      <c r="H1204" s="11"/>
      <c r="I1204" s="11"/>
      <c r="J1204" s="11"/>
      <c r="K1204" s="11"/>
      <c r="L1204" s="11"/>
      <c r="M1204" s="11"/>
      <c r="N1204" s="11"/>
      <c r="O1204" s="11"/>
    </row>
    <row r="1205" spans="7:15" x14ac:dyDescent="0.2">
      <c r="G1205" s="11"/>
      <c r="H1205" s="11"/>
      <c r="I1205" s="11"/>
      <c r="J1205" s="11"/>
      <c r="K1205" s="11"/>
      <c r="L1205" s="11"/>
      <c r="M1205" s="11"/>
      <c r="N1205" s="11"/>
      <c r="O1205" s="11"/>
    </row>
    <row r="1206" spans="7:15" x14ac:dyDescent="0.2">
      <c r="G1206" s="11"/>
      <c r="H1206" s="11"/>
      <c r="I1206" s="11"/>
      <c r="J1206" s="11"/>
      <c r="K1206" s="11"/>
      <c r="L1206" s="11"/>
      <c r="M1206" s="11"/>
      <c r="N1206" s="11"/>
      <c r="O1206" s="11"/>
    </row>
    <row r="1207" spans="7:15" x14ac:dyDescent="0.2">
      <c r="G1207" s="11"/>
      <c r="H1207" s="11"/>
      <c r="I1207" s="11"/>
      <c r="J1207" s="11"/>
      <c r="K1207" s="11"/>
      <c r="L1207" s="11"/>
      <c r="M1207" s="11"/>
      <c r="N1207" s="11"/>
      <c r="O1207" s="11"/>
    </row>
    <row r="1208" spans="7:15" x14ac:dyDescent="0.2">
      <c r="G1208" s="11"/>
      <c r="H1208" s="11"/>
      <c r="I1208" s="11"/>
      <c r="J1208" s="11"/>
      <c r="K1208" s="11"/>
      <c r="L1208" s="11"/>
      <c r="M1208" s="11"/>
      <c r="N1208" s="11"/>
      <c r="O1208" s="11"/>
    </row>
    <row r="1209" spans="7:15" x14ac:dyDescent="0.2">
      <c r="G1209" s="11"/>
      <c r="H1209" s="11"/>
      <c r="I1209" s="11"/>
      <c r="J1209" s="11"/>
      <c r="K1209" s="11"/>
      <c r="L1209" s="11"/>
      <c r="M1209" s="11"/>
      <c r="N1209" s="11"/>
      <c r="O1209" s="11"/>
    </row>
    <row r="1210" spans="7:15" x14ac:dyDescent="0.2">
      <c r="G1210" s="11"/>
      <c r="H1210" s="11"/>
      <c r="I1210" s="11"/>
      <c r="J1210" s="11"/>
      <c r="K1210" s="11"/>
      <c r="L1210" s="11"/>
      <c r="M1210" s="11"/>
      <c r="N1210" s="11"/>
      <c r="O1210" s="11"/>
    </row>
    <row r="1211" spans="7:15" x14ac:dyDescent="0.2">
      <c r="G1211" s="11"/>
      <c r="H1211" s="11"/>
      <c r="I1211" s="11"/>
      <c r="J1211" s="11"/>
      <c r="K1211" s="11"/>
      <c r="L1211" s="11"/>
      <c r="M1211" s="11"/>
      <c r="N1211" s="11"/>
      <c r="O1211" s="11"/>
    </row>
    <row r="1212" spans="7:15" x14ac:dyDescent="0.2">
      <c r="G1212" s="11"/>
      <c r="H1212" s="11"/>
      <c r="I1212" s="11"/>
      <c r="J1212" s="11"/>
      <c r="K1212" s="11"/>
      <c r="L1212" s="11"/>
      <c r="M1212" s="11"/>
      <c r="N1212" s="11"/>
      <c r="O1212" s="11"/>
    </row>
    <row r="1213" spans="7:15" x14ac:dyDescent="0.2">
      <c r="G1213" s="11"/>
      <c r="H1213" s="11"/>
      <c r="I1213" s="11"/>
      <c r="J1213" s="11"/>
      <c r="K1213" s="11"/>
      <c r="L1213" s="11"/>
      <c r="M1213" s="11"/>
      <c r="N1213" s="11"/>
      <c r="O1213" s="11"/>
    </row>
    <row r="1214" spans="7:15" x14ac:dyDescent="0.2">
      <c r="G1214" s="11"/>
      <c r="H1214" s="11"/>
      <c r="I1214" s="11"/>
      <c r="J1214" s="11"/>
      <c r="K1214" s="11"/>
      <c r="L1214" s="11"/>
      <c r="M1214" s="11"/>
      <c r="N1214" s="11"/>
      <c r="O1214" s="11"/>
    </row>
    <row r="1215" spans="7:15" x14ac:dyDescent="0.2">
      <c r="G1215" s="11"/>
      <c r="H1215" s="11"/>
      <c r="I1215" s="11"/>
      <c r="J1215" s="11"/>
      <c r="K1215" s="11"/>
      <c r="L1215" s="11"/>
      <c r="M1215" s="11"/>
      <c r="N1215" s="11"/>
      <c r="O1215" s="11"/>
    </row>
    <row r="1216" spans="7:15" x14ac:dyDescent="0.2">
      <c r="G1216" s="11"/>
      <c r="H1216" s="11"/>
      <c r="I1216" s="11"/>
      <c r="J1216" s="11"/>
      <c r="K1216" s="11"/>
      <c r="L1216" s="11"/>
      <c r="M1216" s="11"/>
      <c r="N1216" s="11"/>
      <c r="O1216" s="11"/>
    </row>
    <row r="1217" spans="7:15" x14ac:dyDescent="0.2">
      <c r="G1217" s="11"/>
      <c r="H1217" s="11"/>
      <c r="I1217" s="11"/>
      <c r="J1217" s="11"/>
      <c r="K1217" s="11"/>
      <c r="L1217" s="11"/>
      <c r="M1217" s="11"/>
      <c r="N1217" s="11"/>
      <c r="O1217" s="11"/>
    </row>
    <row r="1218" spans="7:15" x14ac:dyDescent="0.2">
      <c r="G1218" s="11"/>
      <c r="H1218" s="11"/>
      <c r="I1218" s="11"/>
      <c r="J1218" s="11"/>
      <c r="K1218" s="11"/>
      <c r="L1218" s="11"/>
      <c r="M1218" s="11"/>
      <c r="N1218" s="11"/>
      <c r="O1218" s="11"/>
    </row>
    <row r="1219" spans="7:15" x14ac:dyDescent="0.2">
      <c r="G1219" s="11"/>
      <c r="H1219" s="11"/>
      <c r="I1219" s="11"/>
      <c r="J1219" s="11"/>
      <c r="K1219" s="11"/>
      <c r="L1219" s="11"/>
      <c r="M1219" s="11"/>
      <c r="N1219" s="11"/>
      <c r="O1219" s="11"/>
    </row>
    <row r="1220" spans="7:15" x14ac:dyDescent="0.2">
      <c r="G1220" s="11"/>
      <c r="H1220" s="11"/>
      <c r="I1220" s="11"/>
      <c r="J1220" s="11"/>
      <c r="K1220" s="11"/>
      <c r="L1220" s="11"/>
      <c r="M1220" s="11"/>
      <c r="N1220" s="11"/>
      <c r="O1220" s="11"/>
    </row>
    <row r="1221" spans="7:15" x14ac:dyDescent="0.2">
      <c r="G1221" s="11"/>
      <c r="H1221" s="11"/>
      <c r="I1221" s="11"/>
      <c r="J1221" s="11"/>
      <c r="K1221" s="11"/>
      <c r="L1221" s="11"/>
      <c r="M1221" s="11"/>
      <c r="N1221" s="11"/>
      <c r="O1221" s="11"/>
    </row>
    <row r="1222" spans="7:15" x14ac:dyDescent="0.2">
      <c r="G1222" s="11"/>
      <c r="H1222" s="11"/>
      <c r="I1222" s="11"/>
      <c r="J1222" s="11"/>
      <c r="K1222" s="11"/>
      <c r="L1222" s="11"/>
      <c r="M1222" s="11"/>
      <c r="N1222" s="11"/>
      <c r="O1222" s="11"/>
    </row>
    <row r="1223" spans="7:15" x14ac:dyDescent="0.2">
      <c r="G1223" s="11"/>
      <c r="H1223" s="11"/>
      <c r="I1223" s="11"/>
      <c r="J1223" s="11"/>
      <c r="K1223" s="11"/>
      <c r="L1223" s="11"/>
      <c r="M1223" s="11"/>
      <c r="N1223" s="11"/>
      <c r="O1223" s="11"/>
    </row>
    <row r="1224" spans="7:15" x14ac:dyDescent="0.2">
      <c r="G1224" s="11"/>
      <c r="H1224" s="11"/>
      <c r="I1224" s="11"/>
      <c r="J1224" s="11"/>
      <c r="K1224" s="11"/>
      <c r="L1224" s="11"/>
      <c r="M1224" s="11"/>
      <c r="N1224" s="11"/>
      <c r="O1224" s="11"/>
    </row>
    <row r="1225" spans="7:15" x14ac:dyDescent="0.2">
      <c r="G1225" s="11"/>
      <c r="H1225" s="11"/>
      <c r="I1225" s="11"/>
      <c r="J1225" s="11"/>
      <c r="K1225" s="11"/>
      <c r="L1225" s="11"/>
      <c r="M1225" s="11"/>
      <c r="N1225" s="11"/>
      <c r="O1225" s="11"/>
    </row>
    <row r="1226" spans="7:15" x14ac:dyDescent="0.2">
      <c r="G1226" s="11"/>
      <c r="H1226" s="11"/>
      <c r="I1226" s="11"/>
      <c r="J1226" s="11"/>
      <c r="K1226" s="11"/>
      <c r="L1226" s="11"/>
      <c r="M1226" s="11"/>
      <c r="N1226" s="11"/>
      <c r="O1226" s="11"/>
    </row>
    <row r="1227" spans="7:15" x14ac:dyDescent="0.2">
      <c r="G1227" s="11"/>
      <c r="H1227" s="11"/>
      <c r="I1227" s="11"/>
      <c r="J1227" s="11"/>
      <c r="K1227" s="11"/>
      <c r="L1227" s="11"/>
      <c r="M1227" s="11"/>
      <c r="N1227" s="11"/>
      <c r="O1227" s="11"/>
    </row>
    <row r="1228" spans="7:15" x14ac:dyDescent="0.2">
      <c r="G1228" s="11"/>
      <c r="H1228" s="11"/>
      <c r="I1228" s="11"/>
      <c r="J1228" s="11"/>
      <c r="K1228" s="11"/>
      <c r="L1228" s="11"/>
      <c r="M1228" s="11"/>
      <c r="N1228" s="11"/>
      <c r="O1228" s="11"/>
    </row>
    <row r="1229" spans="7:15" x14ac:dyDescent="0.2">
      <c r="G1229" s="11"/>
      <c r="H1229" s="11"/>
      <c r="I1229" s="11"/>
      <c r="J1229" s="11"/>
      <c r="K1229" s="11"/>
      <c r="L1229" s="11"/>
      <c r="M1229" s="11"/>
      <c r="N1229" s="11"/>
      <c r="O1229" s="11"/>
    </row>
    <row r="1230" spans="7:15" x14ac:dyDescent="0.2">
      <c r="G1230" s="11"/>
      <c r="H1230" s="11"/>
      <c r="I1230" s="11"/>
      <c r="J1230" s="11"/>
      <c r="K1230" s="11"/>
      <c r="L1230" s="11"/>
      <c r="M1230" s="11"/>
      <c r="N1230" s="11"/>
      <c r="O1230" s="11"/>
    </row>
    <row r="1231" spans="7:15" x14ac:dyDescent="0.2">
      <c r="G1231" s="11"/>
      <c r="H1231" s="11"/>
      <c r="I1231" s="11"/>
      <c r="J1231" s="11"/>
      <c r="K1231" s="11"/>
      <c r="L1231" s="11"/>
      <c r="M1231" s="11"/>
      <c r="N1231" s="11"/>
      <c r="O1231" s="11"/>
    </row>
    <row r="1232" spans="7:15" x14ac:dyDescent="0.2">
      <c r="G1232" s="11"/>
      <c r="H1232" s="11"/>
      <c r="I1232" s="11"/>
      <c r="J1232" s="11"/>
      <c r="K1232" s="11"/>
      <c r="L1232" s="11"/>
      <c r="M1232" s="11"/>
      <c r="N1232" s="11"/>
      <c r="O1232" s="11"/>
    </row>
    <row r="1233" spans="7:15" x14ac:dyDescent="0.2">
      <c r="G1233" s="11"/>
      <c r="H1233" s="11"/>
      <c r="I1233" s="11"/>
      <c r="J1233" s="11"/>
      <c r="K1233" s="11"/>
      <c r="L1233" s="11"/>
      <c r="M1233" s="11"/>
      <c r="N1233" s="11"/>
      <c r="O1233" s="11"/>
    </row>
    <row r="1234" spans="7:15" x14ac:dyDescent="0.2">
      <c r="G1234" s="11"/>
      <c r="H1234" s="11"/>
      <c r="I1234" s="11"/>
      <c r="J1234" s="11"/>
      <c r="K1234" s="11"/>
      <c r="L1234" s="11"/>
      <c r="M1234" s="11"/>
      <c r="N1234" s="11"/>
      <c r="O1234" s="11"/>
    </row>
    <row r="1235" spans="7:15" x14ac:dyDescent="0.2">
      <c r="G1235" s="11"/>
      <c r="H1235" s="11"/>
      <c r="I1235" s="11"/>
      <c r="J1235" s="11"/>
      <c r="K1235" s="11"/>
      <c r="L1235" s="11"/>
      <c r="M1235" s="11"/>
      <c r="N1235" s="11"/>
      <c r="O1235" s="11"/>
    </row>
    <row r="1236" spans="7:15" x14ac:dyDescent="0.2">
      <c r="G1236" s="11"/>
      <c r="H1236" s="11"/>
      <c r="I1236" s="11"/>
      <c r="J1236" s="11"/>
      <c r="K1236" s="11"/>
      <c r="L1236" s="11"/>
      <c r="M1236" s="11"/>
      <c r="N1236" s="11"/>
      <c r="O1236" s="11"/>
    </row>
    <row r="1237" spans="7:15" x14ac:dyDescent="0.2">
      <c r="G1237" s="11"/>
      <c r="H1237" s="11"/>
      <c r="I1237" s="11"/>
      <c r="J1237" s="11"/>
      <c r="K1237" s="11"/>
      <c r="L1237" s="11"/>
      <c r="M1237" s="11"/>
      <c r="N1237" s="11"/>
      <c r="O1237" s="11"/>
    </row>
    <row r="1238" spans="7:15" x14ac:dyDescent="0.2">
      <c r="G1238" s="11"/>
      <c r="H1238" s="11"/>
      <c r="I1238" s="11"/>
      <c r="J1238" s="11"/>
      <c r="K1238" s="11"/>
      <c r="L1238" s="11"/>
      <c r="M1238" s="11"/>
      <c r="N1238" s="11"/>
      <c r="O1238" s="11"/>
    </row>
    <row r="1239" spans="7:15" x14ac:dyDescent="0.2">
      <c r="G1239" s="11"/>
      <c r="H1239" s="11"/>
      <c r="I1239" s="11"/>
      <c r="J1239" s="11"/>
      <c r="K1239" s="11"/>
      <c r="L1239" s="11"/>
      <c r="M1239" s="11"/>
      <c r="N1239" s="11"/>
      <c r="O1239" s="11"/>
    </row>
    <row r="1240" spans="7:15" x14ac:dyDescent="0.2">
      <c r="G1240" s="11"/>
      <c r="H1240" s="11"/>
      <c r="I1240" s="11"/>
      <c r="J1240" s="11"/>
      <c r="K1240" s="11"/>
      <c r="L1240" s="11"/>
      <c r="M1240" s="11"/>
      <c r="N1240" s="11"/>
      <c r="O1240" s="11"/>
    </row>
    <row r="1241" spans="7:15" x14ac:dyDescent="0.2">
      <c r="G1241" s="11"/>
      <c r="H1241" s="11"/>
      <c r="I1241" s="11"/>
      <c r="J1241" s="11"/>
      <c r="K1241" s="11"/>
      <c r="L1241" s="11"/>
      <c r="M1241" s="11"/>
      <c r="N1241" s="11"/>
      <c r="O1241" s="11"/>
    </row>
    <row r="1242" spans="7:15" x14ac:dyDescent="0.2">
      <c r="G1242" s="11"/>
      <c r="H1242" s="11"/>
      <c r="I1242" s="11"/>
      <c r="J1242" s="11"/>
      <c r="K1242" s="11"/>
      <c r="L1242" s="11"/>
      <c r="M1242" s="11"/>
      <c r="N1242" s="11"/>
      <c r="O1242" s="11"/>
    </row>
    <row r="1243" spans="7:15" x14ac:dyDescent="0.2">
      <c r="G1243" s="11"/>
      <c r="H1243" s="11"/>
      <c r="I1243" s="11"/>
      <c r="J1243" s="11"/>
      <c r="K1243" s="11"/>
      <c r="L1243" s="11"/>
      <c r="M1243" s="11"/>
      <c r="N1243" s="11"/>
      <c r="O1243" s="11"/>
    </row>
    <row r="1244" spans="7:15" x14ac:dyDescent="0.2">
      <c r="G1244" s="11"/>
      <c r="H1244" s="11"/>
      <c r="I1244" s="11"/>
      <c r="J1244" s="11"/>
      <c r="K1244" s="11"/>
      <c r="L1244" s="11"/>
      <c r="M1244" s="11"/>
      <c r="N1244" s="11"/>
      <c r="O1244" s="11"/>
    </row>
    <row r="1245" spans="7:15" x14ac:dyDescent="0.2">
      <c r="G1245" s="11"/>
      <c r="H1245" s="11"/>
      <c r="I1245" s="11"/>
      <c r="J1245" s="11"/>
      <c r="K1245" s="11"/>
      <c r="L1245" s="11"/>
      <c r="M1245" s="11"/>
      <c r="N1245" s="11"/>
      <c r="O1245" s="11"/>
    </row>
    <row r="1246" spans="7:15" x14ac:dyDescent="0.2">
      <c r="G1246" s="11"/>
      <c r="H1246" s="11"/>
      <c r="I1246" s="11"/>
      <c r="J1246" s="11"/>
      <c r="K1246" s="11"/>
      <c r="L1246" s="11"/>
      <c r="M1246" s="11"/>
      <c r="N1246" s="11"/>
      <c r="O1246" s="11"/>
    </row>
    <row r="1247" spans="7:15" x14ac:dyDescent="0.2">
      <c r="G1247" s="11"/>
      <c r="H1247" s="11"/>
      <c r="I1247" s="11"/>
      <c r="J1247" s="11"/>
      <c r="K1247" s="11"/>
      <c r="L1247" s="11"/>
      <c r="M1247" s="11"/>
      <c r="N1247" s="11"/>
      <c r="O1247" s="11"/>
    </row>
    <row r="1248" spans="7:15" x14ac:dyDescent="0.2">
      <c r="G1248" s="11"/>
      <c r="H1248" s="11"/>
      <c r="I1248" s="11"/>
      <c r="J1248" s="11"/>
      <c r="K1248" s="11"/>
      <c r="L1248" s="11"/>
      <c r="M1248" s="11"/>
      <c r="N1248" s="11"/>
      <c r="O1248" s="11"/>
    </row>
    <row r="1249" spans="7:15" x14ac:dyDescent="0.2">
      <c r="G1249" s="11"/>
      <c r="H1249" s="11"/>
      <c r="I1249" s="11"/>
      <c r="J1249" s="11"/>
      <c r="K1249" s="11"/>
      <c r="L1249" s="11"/>
      <c r="M1249" s="11"/>
      <c r="N1249" s="11"/>
      <c r="O1249" s="11"/>
    </row>
  </sheetData>
  <hyperlinks>
    <hyperlink ref="A32" r:id="rId1" xr:uid="{00000000-0004-0000-0000-000000000000}"/>
    <hyperlink ref="A30" r:id="rId2" xr:uid="{00000000-0004-0000-0000-0000010000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DCF78-EF66-964D-9B64-B1692D4E5D82}">
  <dimension ref="A1:L10"/>
  <sheetViews>
    <sheetView zoomScale="124" zoomScaleNormal="130" workbookViewId="0">
      <selection activeCell="B3" sqref="B3"/>
    </sheetView>
  </sheetViews>
  <sheetFormatPr baseColWidth="10" defaultColWidth="8.6640625" defaultRowHeight="16" x14ac:dyDescent="0.2"/>
  <cols>
    <col min="1" max="1" width="60.1640625" customWidth="1"/>
    <col min="4" max="4" width="11.1640625" customWidth="1"/>
    <col min="5" max="5" width="13.6640625" customWidth="1"/>
  </cols>
  <sheetData>
    <row r="1" spans="1:12" ht="64.5" customHeight="1" thickBot="1" x14ac:dyDescent="0.25">
      <c r="A1" s="75" t="s">
        <v>70</v>
      </c>
      <c r="B1" s="76"/>
      <c r="C1" s="76"/>
      <c r="D1" s="77" t="s">
        <v>71</v>
      </c>
      <c r="E1" s="77" t="s">
        <v>72</v>
      </c>
      <c r="G1" s="78"/>
      <c r="H1" s="78"/>
      <c r="I1" s="78"/>
      <c r="J1" s="78"/>
      <c r="K1" s="78"/>
      <c r="L1" s="78"/>
    </row>
    <row r="2" spans="1:12" ht="17" thickBot="1" x14ac:dyDescent="0.25">
      <c r="A2" s="79" t="s">
        <v>73</v>
      </c>
      <c r="B2" s="80">
        <v>8</v>
      </c>
      <c r="D2" s="80">
        <v>0</v>
      </c>
      <c r="E2" s="81">
        <f t="shared" ref="E2:E10" si="0">D2-(($B$3*(D2-$B$4))/$B$2)</f>
        <v>1.0687499999999999</v>
      </c>
      <c r="G2" s="78">
        <f t="shared" ref="G2:G10" si="1">$B$3</f>
        <v>0.56999999999999995</v>
      </c>
      <c r="H2" s="78">
        <v>0</v>
      </c>
      <c r="I2" s="78">
        <f t="shared" ref="I2:I10" si="2">$B$2</f>
        <v>8</v>
      </c>
      <c r="J2" s="78"/>
      <c r="K2" s="78"/>
      <c r="L2" s="78"/>
    </row>
    <row r="3" spans="1:12" ht="17" thickBot="1" x14ac:dyDescent="0.25">
      <c r="A3" s="79" t="s">
        <v>74</v>
      </c>
      <c r="B3" s="80">
        <v>0.56999999999999995</v>
      </c>
      <c r="D3" s="80">
        <v>2.5</v>
      </c>
      <c r="E3" s="81">
        <f t="shared" si="0"/>
        <v>3.390625</v>
      </c>
      <c r="G3" s="78">
        <f t="shared" si="1"/>
        <v>0.56999999999999995</v>
      </c>
      <c r="H3" s="78">
        <v>0</v>
      </c>
      <c r="I3" s="78">
        <f t="shared" si="2"/>
        <v>8</v>
      </c>
      <c r="J3" s="78"/>
      <c r="K3" s="78"/>
      <c r="L3" s="78"/>
    </row>
    <row r="4" spans="1:12" ht="17" thickBot="1" x14ac:dyDescent="0.25">
      <c r="A4" s="79" t="s">
        <v>75</v>
      </c>
      <c r="B4" s="80">
        <v>15</v>
      </c>
      <c r="D4" s="80">
        <v>5</v>
      </c>
      <c r="E4" s="81">
        <f t="shared" si="0"/>
        <v>5.7125000000000004</v>
      </c>
      <c r="G4" s="78">
        <f t="shared" si="1"/>
        <v>0.56999999999999995</v>
      </c>
      <c r="H4" s="78">
        <v>0</v>
      </c>
      <c r="I4" s="78">
        <f t="shared" si="2"/>
        <v>8</v>
      </c>
      <c r="J4" s="78"/>
      <c r="K4" s="78"/>
      <c r="L4" s="78"/>
    </row>
    <row r="5" spans="1:12" ht="17" thickBot="1" x14ac:dyDescent="0.25">
      <c r="D5" s="80">
        <v>7.5</v>
      </c>
      <c r="E5" s="81">
        <f t="shared" si="0"/>
        <v>8.0343750000000007</v>
      </c>
      <c r="G5" s="78">
        <f t="shared" si="1"/>
        <v>0.56999999999999995</v>
      </c>
      <c r="H5" s="78">
        <v>0</v>
      </c>
      <c r="I5" s="78">
        <f t="shared" si="2"/>
        <v>8</v>
      </c>
      <c r="J5" s="78"/>
      <c r="K5" s="78"/>
      <c r="L5" s="78"/>
    </row>
    <row r="6" spans="1:12" ht="17" thickBot="1" x14ac:dyDescent="0.25">
      <c r="D6" s="80">
        <v>10</v>
      </c>
      <c r="E6" s="81">
        <f t="shared" si="0"/>
        <v>10.356249999999999</v>
      </c>
      <c r="G6" s="78">
        <f t="shared" si="1"/>
        <v>0.56999999999999995</v>
      </c>
      <c r="H6" s="78">
        <v>0</v>
      </c>
      <c r="I6" s="78">
        <f t="shared" si="2"/>
        <v>8</v>
      </c>
      <c r="J6" s="78"/>
      <c r="K6" s="78"/>
      <c r="L6" s="78"/>
    </row>
    <row r="7" spans="1:12" ht="17" thickBot="1" x14ac:dyDescent="0.25">
      <c r="D7" s="80">
        <v>15</v>
      </c>
      <c r="E7" s="81">
        <f t="shared" si="0"/>
        <v>15</v>
      </c>
      <c r="G7" s="78">
        <f t="shared" si="1"/>
        <v>0.56999999999999995</v>
      </c>
      <c r="H7" s="78">
        <v>0</v>
      </c>
      <c r="I7" s="78">
        <f t="shared" si="2"/>
        <v>8</v>
      </c>
      <c r="J7" s="78"/>
      <c r="K7" s="78"/>
      <c r="L7" s="78"/>
    </row>
    <row r="8" spans="1:12" ht="17" thickBot="1" x14ac:dyDescent="0.25">
      <c r="D8" s="80">
        <v>20</v>
      </c>
      <c r="E8" s="81">
        <f t="shared" si="0"/>
        <v>19.643750000000001</v>
      </c>
      <c r="G8" s="78">
        <f t="shared" si="1"/>
        <v>0.56999999999999995</v>
      </c>
      <c r="H8" s="78">
        <v>0</v>
      </c>
      <c r="I8" s="78">
        <f t="shared" si="2"/>
        <v>8</v>
      </c>
      <c r="J8" s="78"/>
      <c r="K8" s="78"/>
      <c r="L8" s="78"/>
    </row>
    <row r="9" spans="1:12" ht="17" thickBot="1" x14ac:dyDescent="0.25">
      <c r="D9" s="80">
        <v>25</v>
      </c>
      <c r="E9" s="81">
        <f t="shared" si="0"/>
        <v>24.287500000000001</v>
      </c>
      <c r="G9" s="78">
        <f t="shared" si="1"/>
        <v>0.56999999999999995</v>
      </c>
      <c r="H9" s="78">
        <v>0</v>
      </c>
      <c r="I9" s="78">
        <f t="shared" si="2"/>
        <v>8</v>
      </c>
      <c r="J9" s="78"/>
      <c r="K9" s="78"/>
      <c r="L9" s="78"/>
    </row>
    <row r="10" spans="1:12" ht="17" thickBot="1" x14ac:dyDescent="0.25">
      <c r="D10" s="80">
        <v>30</v>
      </c>
      <c r="E10" s="81">
        <f t="shared" si="0"/>
        <v>28.931249999999999</v>
      </c>
      <c r="G10" s="78">
        <f t="shared" si="1"/>
        <v>0.56999999999999995</v>
      </c>
      <c r="H10" s="78">
        <v>0</v>
      </c>
      <c r="I10" s="78">
        <f t="shared" si="2"/>
        <v>8</v>
      </c>
      <c r="J10" s="78"/>
      <c r="K10" s="78"/>
      <c r="L10" s="7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7037-B3ED-CF4B-8D08-56811CD607F1}">
  <dimension ref="A1:AM1033"/>
  <sheetViews>
    <sheetView zoomScale="70" zoomScaleNormal="70" workbookViewId="0">
      <selection activeCell="Q7" sqref="Q7"/>
    </sheetView>
  </sheetViews>
  <sheetFormatPr baseColWidth="10" defaultColWidth="11" defaultRowHeight="16" x14ac:dyDescent="0.2"/>
  <cols>
    <col min="1" max="1" width="9.1640625" style="48" bestFit="1" customWidth="1"/>
    <col min="2" max="2" width="12.83203125" style="48" bestFit="1" customWidth="1"/>
    <col min="3" max="3" width="9.6640625" customWidth="1"/>
    <col min="4" max="5" width="9.6640625" style="73" customWidth="1"/>
    <col min="6" max="6" width="10.6640625" customWidth="1"/>
    <col min="7" max="8" width="9.6640625" customWidth="1"/>
    <col min="9" max="9" width="11.83203125" bestFit="1" customWidth="1"/>
    <col min="10" max="10" width="12.83203125" bestFit="1" customWidth="1"/>
    <col min="11" max="11" width="19" style="74" bestFit="1" customWidth="1"/>
    <col min="12" max="12" width="12.83203125" bestFit="1" customWidth="1"/>
    <col min="13" max="15" width="12.83203125" customWidth="1"/>
    <col min="16" max="16" width="26.83203125" bestFit="1" customWidth="1"/>
  </cols>
  <sheetData>
    <row r="1" spans="1:39" ht="41" customHeight="1" x14ac:dyDescent="0.2">
      <c r="A1" s="41" t="s">
        <v>13</v>
      </c>
      <c r="B1" s="41" t="s">
        <v>33</v>
      </c>
      <c r="C1" s="42" t="s">
        <v>34</v>
      </c>
      <c r="D1" s="43" t="s">
        <v>35</v>
      </c>
      <c r="E1" s="43" t="s">
        <v>36</v>
      </c>
      <c r="F1" s="42" t="s">
        <v>37</v>
      </c>
      <c r="G1" s="42" t="s">
        <v>38</v>
      </c>
      <c r="H1" s="42" t="s">
        <v>36</v>
      </c>
      <c r="I1" s="42" t="s">
        <v>39</v>
      </c>
      <c r="J1" s="42" t="s">
        <v>40</v>
      </c>
      <c r="K1" s="44" t="s">
        <v>41</v>
      </c>
      <c r="L1" s="42" t="s">
        <v>42</v>
      </c>
      <c r="M1" s="42" t="s">
        <v>43</v>
      </c>
      <c r="N1" s="42" t="s">
        <v>44</v>
      </c>
      <c r="O1" s="42" t="s">
        <v>45</v>
      </c>
      <c r="P1" s="45" t="s">
        <v>1</v>
      </c>
      <c r="Q1" s="46">
        <v>9.1849792198418125</v>
      </c>
      <c r="R1" s="47"/>
    </row>
    <row r="2" spans="1:39" ht="15" customHeight="1" x14ac:dyDescent="0.2">
      <c r="A2" s="48">
        <v>0</v>
      </c>
      <c r="B2" s="48">
        <v>0.108</v>
      </c>
      <c r="C2" s="11">
        <v>0.03</v>
      </c>
      <c r="D2" s="49">
        <f>$Q$1*(1-EXP(-(A2-$Q$7)/$Q$6))</f>
        <v>0</v>
      </c>
      <c r="E2" s="49">
        <v>0</v>
      </c>
      <c r="F2" s="11">
        <f>(C2-D2)^2</f>
        <v>8.9999999999999998E-4</v>
      </c>
      <c r="G2" s="11">
        <f>($Q$1/$Q$6)*EXP(-(A2-$Q$7)/$Q$6)</f>
        <v>7.0037143191067495</v>
      </c>
      <c r="H2" s="11">
        <f>$Q$1*(A2+$Q$6*EXP(-(A2-$Q$7)/$Q$6))-$Q$1*$Q$6</f>
        <v>0</v>
      </c>
      <c r="I2" s="12">
        <f t="shared" ref="I2:I65" si="0">$Q$2*G2</f>
        <v>840.44571829280994</v>
      </c>
      <c r="J2" s="50">
        <f t="shared" ref="J2:J65" si="1">$Q$9*D2*D2</f>
        <v>0</v>
      </c>
      <c r="K2" s="51">
        <f>I2+J2</f>
        <v>840.44571829280994</v>
      </c>
      <c r="L2" s="11">
        <f t="shared" ref="L2:L65" si="2">K2/$Q$2</f>
        <v>7.0037143191067495</v>
      </c>
      <c r="M2" s="11">
        <f>L2*D2</f>
        <v>0</v>
      </c>
      <c r="N2" s="12">
        <f>SQRT((POWER(K2,2)+POWER(($Q$2*9.81),2)))</f>
        <v>1446.4262322692841</v>
      </c>
      <c r="O2" s="18"/>
      <c r="P2" s="52" t="s">
        <v>12</v>
      </c>
      <c r="Q2" s="48">
        <v>120</v>
      </c>
      <c r="R2" s="53"/>
    </row>
    <row r="3" spans="1:39" x14ac:dyDescent="0.2">
      <c r="A3" s="48">
        <v>0.02</v>
      </c>
      <c r="B3" s="48">
        <v>0.64800000000000002</v>
      </c>
      <c r="C3" s="11">
        <v>0.18</v>
      </c>
      <c r="D3" s="49">
        <f t="shared" ref="D3:D66" si="3">$Q$1*(1-EXP(-(A3-$Q$7)/$Q$6))</f>
        <v>0.13901160333890811</v>
      </c>
      <c r="E3" s="49">
        <f>D3*(A3-A2)+E2</f>
        <v>2.7802320667781621E-3</v>
      </c>
      <c r="F3" s="11">
        <f t="shared" ref="F3:F66" si="4">(C3-D3)^2</f>
        <v>1.6800486608470084E-3</v>
      </c>
      <c r="G3" s="11">
        <f t="shared" ref="G3:G66" si="5">($Q$1/$Q$6)*EXP(-(A3-$Q$7)/$Q$6)</f>
        <v>6.8977154340223406</v>
      </c>
      <c r="H3" s="11">
        <f t="shared" ref="H3:H66" si="6">$Q$1*(A3+$Q$6*EXP(-(A3-$Q$7)/$Q$6))-$Q$1*$Q$6</f>
        <v>1.3936493158617225E-3</v>
      </c>
      <c r="I3" s="12">
        <f t="shared" si="0"/>
        <v>827.72585208268083</v>
      </c>
      <c r="J3" s="50">
        <f t="shared" si="1"/>
        <v>6.2889239690454282E-3</v>
      </c>
      <c r="K3" s="51">
        <f>I3+J3</f>
        <v>827.73214100664984</v>
      </c>
      <c r="L3" s="11">
        <f t="shared" si="2"/>
        <v>6.8977678417220822</v>
      </c>
      <c r="M3" s="11">
        <f>L3*D3</f>
        <v>0.9588697671373464</v>
      </c>
      <c r="N3" s="12">
        <f>SQRT((POWER(K3,2)+POWER(($Q$2*9.81),2)))</f>
        <v>1439.0762096760034</v>
      </c>
      <c r="O3" s="18"/>
      <c r="P3" s="52" t="s">
        <v>46</v>
      </c>
      <c r="Q3" s="48">
        <v>1.72</v>
      </c>
      <c r="R3" s="53"/>
    </row>
    <row r="4" spans="1:39" x14ac:dyDescent="0.2">
      <c r="A4" s="48">
        <v>0.04</v>
      </c>
      <c r="B4" s="48">
        <v>1.08</v>
      </c>
      <c r="C4" s="11">
        <v>0.3</v>
      </c>
      <c r="D4" s="49">
        <f t="shared" si="3"/>
        <v>0.27591931233027989</v>
      </c>
      <c r="E4" s="49">
        <f t="shared" ref="E4:E67" si="7">D4*(A4-A3)+E3</f>
        <v>8.2986183133837606E-3</v>
      </c>
      <c r="F4" s="11">
        <f t="shared" si="4"/>
        <v>5.7987951864660976E-4</v>
      </c>
      <c r="G4" s="11">
        <f t="shared" si="5"/>
        <v>6.7933208067827282</v>
      </c>
      <c r="H4" s="11">
        <f t="shared" si="6"/>
        <v>5.546438279974808E-3</v>
      </c>
      <c r="I4" s="12">
        <f t="shared" si="0"/>
        <v>815.19849681392736</v>
      </c>
      <c r="J4" s="50">
        <f t="shared" si="1"/>
        <v>2.477641332127516E-2</v>
      </c>
      <c r="K4" s="51">
        <f t="shared" ref="K4:K67" si="8">I4+J4</f>
        <v>815.22327322724868</v>
      </c>
      <c r="L4" s="11">
        <f t="shared" si="2"/>
        <v>6.7935272768937391</v>
      </c>
      <c r="M4" s="11">
        <f t="shared" ref="M4:M67" si="9">L4*D4</f>
        <v>1.8744653745375195</v>
      </c>
      <c r="N4" s="12">
        <f t="shared" ref="N4:N67" si="10">SQRT((POWER(K4,2)+POWER(($Q$2*9.81),2)))</f>
        <v>1431.9178835433788</v>
      </c>
      <c r="O4" s="18"/>
      <c r="P4" s="52" t="s">
        <v>3</v>
      </c>
      <c r="Q4" s="48">
        <v>25</v>
      </c>
      <c r="R4" s="53"/>
    </row>
    <row r="5" spans="1:39" x14ac:dyDescent="0.2">
      <c r="A5" s="48">
        <v>0.06</v>
      </c>
      <c r="B5" s="48">
        <v>1.4040000000000001</v>
      </c>
      <c r="C5" s="11">
        <v>0.39</v>
      </c>
      <c r="D5" s="49">
        <f t="shared" si="3"/>
        <v>0.41075496871480127</v>
      </c>
      <c r="E5" s="49">
        <f t="shared" si="7"/>
        <v>1.6513717687679785E-2</v>
      </c>
      <c r="F5" s="11">
        <f t="shared" si="4"/>
        <v>4.3076872635237901E-4</v>
      </c>
      <c r="G5" s="11">
        <f t="shared" si="5"/>
        <v>6.6905061574793958</v>
      </c>
      <c r="H5" s="11">
        <f t="shared" si="6"/>
        <v>1.2416608232118875E-2</v>
      </c>
      <c r="I5" s="12">
        <f t="shared" si="0"/>
        <v>802.86073889752754</v>
      </c>
      <c r="J5" s="50">
        <f t="shared" si="1"/>
        <v>5.490853930024768E-2</v>
      </c>
      <c r="K5" s="51">
        <f t="shared" si="8"/>
        <v>802.91564743682784</v>
      </c>
      <c r="L5" s="11">
        <f t="shared" si="2"/>
        <v>6.6909637286402317</v>
      </c>
      <c r="M5" s="11">
        <f t="shared" si="9"/>
        <v>2.7483465970294882</v>
      </c>
      <c r="N5" s="12">
        <f t="shared" si="10"/>
        <v>1424.9467979187507</v>
      </c>
      <c r="O5" s="18"/>
      <c r="P5" s="52" t="s">
        <v>47</v>
      </c>
      <c r="Q5" s="48">
        <v>760</v>
      </c>
      <c r="R5" s="53"/>
    </row>
    <row r="6" spans="1:39" x14ac:dyDescent="0.2">
      <c r="A6" s="48">
        <v>0.09</v>
      </c>
      <c r="B6" s="48">
        <v>1.6919999999999999</v>
      </c>
      <c r="C6" s="11">
        <v>0.47</v>
      </c>
      <c r="D6" s="49">
        <f t="shared" si="3"/>
        <v>0.60919182429807039</v>
      </c>
      <c r="E6" s="49">
        <f t="shared" si="7"/>
        <v>3.4789472416621892E-2</v>
      </c>
      <c r="F6" s="11">
        <f t="shared" si="4"/>
        <v>1.9374363951424906E-2</v>
      </c>
      <c r="G6" s="11">
        <f t="shared" si="5"/>
        <v>6.5391944328012643</v>
      </c>
      <c r="H6" s="11">
        <f t="shared" si="6"/>
        <v>2.7727158407689245E-2</v>
      </c>
      <c r="I6" s="12">
        <f t="shared" si="0"/>
        <v>784.7033319361517</v>
      </c>
      <c r="J6" s="50">
        <f t="shared" si="1"/>
        <v>0.12077648104928901</v>
      </c>
      <c r="K6" s="51">
        <f t="shared" si="8"/>
        <v>784.82410841720093</v>
      </c>
      <c r="L6" s="11">
        <f t="shared" si="2"/>
        <v>6.5402009034766744</v>
      </c>
      <c r="M6" s="11">
        <f t="shared" si="9"/>
        <v>3.9842369196648435</v>
      </c>
      <c r="N6" s="12">
        <f t="shared" si="10"/>
        <v>1414.8316935780222</v>
      </c>
      <c r="O6" s="18"/>
      <c r="P6" s="52" t="s">
        <v>2</v>
      </c>
      <c r="Q6" s="54">
        <v>1.3114440140404329</v>
      </c>
      <c r="R6" s="53"/>
      <c r="AD6" t="s">
        <v>48</v>
      </c>
      <c r="AE6" t="s">
        <v>49</v>
      </c>
      <c r="AF6" t="s">
        <v>50</v>
      </c>
      <c r="AJ6" t="s">
        <v>51</v>
      </c>
      <c r="AK6" t="s">
        <v>52</v>
      </c>
    </row>
    <row r="7" spans="1:39" x14ac:dyDescent="0.2">
      <c r="A7" s="48">
        <v>0.11</v>
      </c>
      <c r="B7" s="48">
        <v>1.9080000000000001</v>
      </c>
      <c r="C7" s="11">
        <v>0.53</v>
      </c>
      <c r="D7" s="49">
        <f t="shared" si="3"/>
        <v>0.73898351214128588</v>
      </c>
      <c r="E7" s="49">
        <f t="shared" si="7"/>
        <v>4.9569142659447611E-2</v>
      </c>
      <c r="F7" s="11">
        <f t="shared" si="4"/>
        <v>4.3674108346906972E-2</v>
      </c>
      <c r="G7" s="11">
        <f t="shared" si="5"/>
        <v>6.4402259015840304</v>
      </c>
      <c r="H7" s="11">
        <f t="shared" si="6"/>
        <v>4.1212210710336095E-2</v>
      </c>
      <c r="I7" s="12">
        <f t="shared" si="0"/>
        <v>772.82710819008366</v>
      </c>
      <c r="J7" s="50">
        <f t="shared" si="1"/>
        <v>0.17772304142207274</v>
      </c>
      <c r="K7" s="51">
        <f t="shared" si="8"/>
        <v>773.0048312315057</v>
      </c>
      <c r="L7" s="11">
        <f t="shared" si="2"/>
        <v>6.4417069269292142</v>
      </c>
      <c r="M7" s="11">
        <f t="shared" si="9"/>
        <v>4.7603152090470005</v>
      </c>
      <c r="N7" s="12">
        <f t="shared" si="10"/>
        <v>1408.3097347910539</v>
      </c>
      <c r="O7" s="18"/>
      <c r="P7" s="52" t="s">
        <v>53</v>
      </c>
      <c r="Q7" s="54">
        <v>0</v>
      </c>
      <c r="R7" s="53"/>
      <c r="AD7">
        <v>40.299999999999997</v>
      </c>
      <c r="AE7">
        <v>5.8537195604718351</v>
      </c>
      <c r="AF7">
        <f>((AD7+Q1*Q6)/Q1)-Q6*EXP(-AE7/Q6)-AE7</f>
        <v>-0.16978654572569063</v>
      </c>
      <c r="AI7">
        <v>0.3</v>
      </c>
      <c r="AL7" t="s">
        <v>50</v>
      </c>
      <c r="AM7" t="s">
        <v>54</v>
      </c>
    </row>
    <row r="8" spans="1:39" x14ac:dyDescent="0.2">
      <c r="A8" s="48">
        <v>0.13</v>
      </c>
      <c r="B8" s="48">
        <v>2.16</v>
      </c>
      <c r="C8" s="11">
        <v>0.6</v>
      </c>
      <c r="D8" s="49">
        <f t="shared" si="3"/>
        <v>0.86681084598921221</v>
      </c>
      <c r="E8" s="49">
        <f t="shared" si="7"/>
        <v>6.6905359579231855E-2</v>
      </c>
      <c r="F8" s="11">
        <f t="shared" si="4"/>
        <v>7.1188027537479132E-2</v>
      </c>
      <c r="G8" s="11">
        <f t="shared" si="5"/>
        <v>6.3427552261458144</v>
      </c>
      <c r="H8" s="11">
        <f t="shared" si="6"/>
        <v>5.7273403301559611E-2</v>
      </c>
      <c r="I8" s="12">
        <f t="shared" si="0"/>
        <v>761.13062713749775</v>
      </c>
      <c r="J8" s="50">
        <f t="shared" si="1"/>
        <v>0.24452480034816931</v>
      </c>
      <c r="K8" s="51">
        <f t="shared" si="8"/>
        <v>761.37515193784589</v>
      </c>
      <c r="L8" s="11">
        <f t="shared" si="2"/>
        <v>6.3447929328153823</v>
      </c>
      <c r="M8" s="11">
        <f t="shared" si="9"/>
        <v>5.4997353297200764</v>
      </c>
      <c r="N8" s="12">
        <f t="shared" si="10"/>
        <v>1401.9600429357386</v>
      </c>
      <c r="O8" s="18"/>
      <c r="P8" s="52" t="s">
        <v>55</v>
      </c>
      <c r="Q8" s="55">
        <f>SUM(F:F)</f>
        <v>11.090955200576493</v>
      </c>
      <c r="R8" s="53"/>
      <c r="AI8">
        <v>1.46</v>
      </c>
      <c r="AJ8">
        <f>AI8-$AI$7</f>
        <v>1.1599999999999999</v>
      </c>
      <c r="AK8">
        <v>1.06</v>
      </c>
      <c r="AL8">
        <f>AJ8-AK8</f>
        <v>9.9999999999999867E-2</v>
      </c>
      <c r="AM8" s="55">
        <f>AL8/AK8*100</f>
        <v>9.4339622641509298</v>
      </c>
    </row>
    <row r="9" spans="1:39" x14ac:dyDescent="0.2">
      <c r="A9" s="48">
        <v>0.15</v>
      </c>
      <c r="B9" s="48">
        <v>2.4480000000000004</v>
      </c>
      <c r="C9" s="11">
        <v>0.68</v>
      </c>
      <c r="D9" s="49">
        <f t="shared" si="3"/>
        <v>0.9927035556857462</v>
      </c>
      <c r="E9" s="49">
        <f t="shared" si="7"/>
        <v>8.6759430692946768E-2</v>
      </c>
      <c r="F9" s="11">
        <f t="shared" si="4"/>
        <v>9.7783513738508548E-2</v>
      </c>
      <c r="G9" s="11">
        <f t="shared" si="5"/>
        <v>6.2467597369379524</v>
      </c>
      <c r="H9" s="11">
        <f t="shared" si="6"/>
        <v>7.5871747155545677E-2</v>
      </c>
      <c r="I9" s="12">
        <f t="shared" si="0"/>
        <v>749.61116843255434</v>
      </c>
      <c r="J9" s="50">
        <f t="shared" si="1"/>
        <v>0.32071065906168972</v>
      </c>
      <c r="K9" s="51">
        <f t="shared" si="8"/>
        <v>749.931879091616</v>
      </c>
      <c r="L9" s="11">
        <f t="shared" si="2"/>
        <v>6.2494323257634665</v>
      </c>
      <c r="M9" s="11">
        <f t="shared" si="9"/>
        <v>6.2038336908028358</v>
      </c>
      <c r="N9" s="12">
        <f t="shared" si="10"/>
        <v>1395.7785151226115</v>
      </c>
      <c r="O9" s="18"/>
      <c r="P9" s="56" t="s">
        <v>56</v>
      </c>
      <c r="Q9" s="57">
        <f>0.5*Q10*Q11*Q12</f>
        <v>0.32544247897321144</v>
      </c>
      <c r="R9" s="82" t="s">
        <v>57</v>
      </c>
      <c r="AI9">
        <v>2.2000000000000002</v>
      </c>
      <c r="AJ9">
        <f t="shared" ref="AJ9:AJ10" si="11">AI9-$AI$7</f>
        <v>1.9000000000000001</v>
      </c>
      <c r="AK9">
        <v>1.78</v>
      </c>
      <c r="AL9">
        <f t="shared" ref="AL9:AL10" si="12">AJ9-AK9</f>
        <v>0.12000000000000011</v>
      </c>
      <c r="AM9" s="55">
        <f t="shared" ref="AM9:AM10" si="13">AL9/AK9*100</f>
        <v>6.741573033707871</v>
      </c>
    </row>
    <row r="10" spans="1:39" x14ac:dyDescent="0.2">
      <c r="A10" s="48">
        <v>0.17</v>
      </c>
      <c r="B10" s="48">
        <v>2.8440000000000003</v>
      </c>
      <c r="C10" s="11">
        <v>0.79</v>
      </c>
      <c r="D10" s="49">
        <f t="shared" si="3"/>
        <v>1.1166909211234943</v>
      </c>
      <c r="E10" s="49">
        <f t="shared" si="7"/>
        <v>0.10909324911541668</v>
      </c>
      <c r="F10" s="11">
        <f t="shared" si="4"/>
        <v>0.10672695794451717</v>
      </c>
      <c r="G10" s="11">
        <f t="shared" si="5"/>
        <v>6.1522171075078518</v>
      </c>
      <c r="H10" s="11">
        <f t="shared" si="6"/>
        <v>9.6968843332405186E-2</v>
      </c>
      <c r="I10" s="12">
        <f t="shared" si="0"/>
        <v>738.26605290094221</v>
      </c>
      <c r="J10" s="50">
        <f t="shared" si="1"/>
        <v>0.40582631999490015</v>
      </c>
      <c r="K10" s="51">
        <f t="shared" si="8"/>
        <v>738.67187922093706</v>
      </c>
      <c r="L10" s="11">
        <f t="shared" si="2"/>
        <v>6.1555989935078088</v>
      </c>
      <c r="M10" s="11">
        <f t="shared" si="9"/>
        <v>6.8739015101270899</v>
      </c>
      <c r="N10" s="12">
        <f t="shared" si="10"/>
        <v>1389.7611252124555</v>
      </c>
      <c r="O10" s="18"/>
      <c r="P10" s="52" t="s">
        <v>58</v>
      </c>
      <c r="Q10" s="58">
        <f>1.293*Q5/760*273/(273+Q4)</f>
        <v>1.1845268456375837</v>
      </c>
      <c r="R10" s="83"/>
      <c r="AI10">
        <v>5.85</v>
      </c>
      <c r="AJ10">
        <f t="shared" si="11"/>
        <v>5.55</v>
      </c>
      <c r="AK10">
        <v>5.4</v>
      </c>
      <c r="AL10">
        <f t="shared" si="12"/>
        <v>0.14999999999999947</v>
      </c>
      <c r="AM10" s="55">
        <f t="shared" si="13"/>
        <v>2.7777777777777675</v>
      </c>
    </row>
    <row r="11" spans="1:39" x14ac:dyDescent="0.2">
      <c r="A11" s="48">
        <v>0.19</v>
      </c>
      <c r="B11" s="48">
        <v>3.3839999999999999</v>
      </c>
      <c r="C11" s="11">
        <v>0.94</v>
      </c>
      <c r="D11" s="49">
        <f t="shared" si="3"/>
        <v>1.2388017790536332</v>
      </c>
      <c r="E11" s="49">
        <f t="shared" si="7"/>
        <v>0.13386928469648934</v>
      </c>
      <c r="F11" s="11">
        <f t="shared" si="4"/>
        <v>8.928250316561627E-2</v>
      </c>
      <c r="G11" s="11">
        <f t="shared" si="5"/>
        <v>6.0591053493063507</v>
      </c>
      <c r="H11" s="11">
        <f t="shared" si="6"/>
        <v>0.12052687404741924</v>
      </c>
      <c r="I11" s="12">
        <f t="shared" si="0"/>
        <v>727.09264191676209</v>
      </c>
      <c r="J11" s="50">
        <f t="shared" si="1"/>
        <v>0.49943374196990331</v>
      </c>
      <c r="K11" s="51">
        <f t="shared" si="8"/>
        <v>727.59207565873203</v>
      </c>
      <c r="L11" s="11">
        <f t="shared" si="2"/>
        <v>6.0632672971561004</v>
      </c>
      <c r="M11" s="11">
        <f t="shared" si="9"/>
        <v>7.5111863145946911</v>
      </c>
      <c r="N11" s="12">
        <f t="shared" si="10"/>
        <v>1383.9039231685783</v>
      </c>
      <c r="O11" s="18"/>
      <c r="P11" s="52" t="s">
        <v>59</v>
      </c>
      <c r="Q11" s="58">
        <f>(0.2025*Q3^0.725*Q2^0.425)*0.266</f>
        <v>0.61054378927147568</v>
      </c>
      <c r="R11" s="83"/>
    </row>
    <row r="12" spans="1:39" ht="17" thickBot="1" x14ac:dyDescent="0.25">
      <c r="A12" s="48">
        <v>0.21</v>
      </c>
      <c r="B12" s="48">
        <v>4.1040000000000001</v>
      </c>
      <c r="C12" s="11">
        <v>1.1399999999999999</v>
      </c>
      <c r="D12" s="49">
        <f t="shared" si="3"/>
        <v>1.3590645297927086</v>
      </c>
      <c r="E12" s="49">
        <f t="shared" si="7"/>
        <v>0.16105057529234351</v>
      </c>
      <c r="F12" s="11">
        <f t="shared" si="4"/>
        <v>4.7989268213300573E-2</v>
      </c>
      <c r="G12" s="11">
        <f t="shared" si="5"/>
        <v>5.9674028065736593</v>
      </c>
      <c r="H12" s="11">
        <f t="shared" si="6"/>
        <v>0.146508593875458</v>
      </c>
      <c r="I12" s="12">
        <f t="shared" si="0"/>
        <v>716.08833678883911</v>
      </c>
      <c r="J12" s="50">
        <f t="shared" si="1"/>
        <v>0.60111061236334773</v>
      </c>
      <c r="K12" s="51">
        <f t="shared" si="8"/>
        <v>716.68944740120241</v>
      </c>
      <c r="L12" s="11">
        <f t="shared" si="2"/>
        <v>5.9724120616766871</v>
      </c>
      <c r="M12" s="11">
        <f t="shared" si="9"/>
        <v>8.1168933903309277</v>
      </c>
      <c r="N12" s="12">
        <f t="shared" si="10"/>
        <v>1378.2030343952379</v>
      </c>
      <c r="O12" s="18"/>
      <c r="P12" s="59" t="s">
        <v>60</v>
      </c>
      <c r="Q12" s="60">
        <v>0.9</v>
      </c>
      <c r="R12" s="84"/>
    </row>
    <row r="13" spans="1:39" ht="17" thickBot="1" x14ac:dyDescent="0.25">
      <c r="A13" s="48">
        <v>0.23</v>
      </c>
      <c r="B13" s="48">
        <v>5.0039999999999996</v>
      </c>
      <c r="C13" s="11">
        <v>1.39</v>
      </c>
      <c r="D13" s="49">
        <f t="shared" si="3"/>
        <v>1.4775071438279284</v>
      </c>
      <c r="E13" s="49">
        <f t="shared" si="7"/>
        <v>0.19060071816890212</v>
      </c>
      <c r="F13" s="11">
        <f t="shared" si="4"/>
        <v>7.6575002209217577E-3</v>
      </c>
      <c r="G13" s="11">
        <f t="shared" si="5"/>
        <v>5.8770881513027033</v>
      </c>
      <c r="H13" s="11">
        <f t="shared" si="6"/>
        <v>0.17487732108850373</v>
      </c>
      <c r="I13" s="12">
        <f t="shared" si="0"/>
        <v>705.25057815632442</v>
      </c>
      <c r="J13" s="50">
        <f t="shared" si="1"/>
        <v>0.71044983572510578</v>
      </c>
      <c r="K13" s="51">
        <f t="shared" si="8"/>
        <v>705.96102799204948</v>
      </c>
      <c r="L13" s="11">
        <f t="shared" si="2"/>
        <v>5.8830085666004122</v>
      </c>
      <c r="M13" s="11">
        <f t="shared" si="9"/>
        <v>8.6921871843530099</v>
      </c>
      <c r="N13" s="12">
        <f t="shared" si="10"/>
        <v>1372.6546590616269</v>
      </c>
      <c r="O13" s="18"/>
      <c r="P13" s="61" t="s">
        <v>61</v>
      </c>
      <c r="Q13" s="62">
        <f>SLOPE(O16:O333,D16:D333)</f>
        <v>-6.6800432148337793E-2</v>
      </c>
      <c r="R13" s="63"/>
    </row>
    <row r="14" spans="1:39" ht="17" thickBot="1" x14ac:dyDescent="0.25">
      <c r="A14" s="48">
        <v>0.26</v>
      </c>
      <c r="B14" s="48">
        <v>6.048</v>
      </c>
      <c r="C14" s="11">
        <v>1.68</v>
      </c>
      <c r="D14" s="49">
        <f t="shared" si="3"/>
        <v>1.6518184538065395</v>
      </c>
      <c r="E14" s="49">
        <f t="shared" si="7"/>
        <v>0.24015527178309831</v>
      </c>
      <c r="F14" s="11">
        <f t="shared" si="4"/>
        <v>7.9419954585414638E-4</v>
      </c>
      <c r="G14" s="11">
        <f t="shared" si="5"/>
        <v>5.7441725955394229</v>
      </c>
      <c r="H14" s="11">
        <f t="shared" si="6"/>
        <v>0.22182717363276261</v>
      </c>
      <c r="I14" s="12">
        <f t="shared" si="0"/>
        <v>689.30071146473074</v>
      </c>
      <c r="J14" s="50">
        <f t="shared" si="1"/>
        <v>0.88797117214788124</v>
      </c>
      <c r="K14" s="51">
        <f t="shared" si="8"/>
        <v>690.18868263687864</v>
      </c>
      <c r="L14" s="11">
        <f t="shared" si="2"/>
        <v>5.7515723553073217</v>
      </c>
      <c r="M14" s="11">
        <f t="shared" si="9"/>
        <v>9.5005533549001768</v>
      </c>
      <c r="N14" s="12">
        <f t="shared" si="10"/>
        <v>1364.6099287488823</v>
      </c>
      <c r="O14" s="18"/>
      <c r="P14" s="85" t="s">
        <v>62</v>
      </c>
      <c r="Q14" s="85"/>
      <c r="AE14">
        <v>2.16</v>
      </c>
    </row>
    <row r="15" spans="1:39" ht="19" x14ac:dyDescent="0.25">
      <c r="A15" s="48">
        <v>0.28000000000000003</v>
      </c>
      <c r="B15" s="48">
        <v>7.1639999999999997</v>
      </c>
      <c r="C15" s="11">
        <v>1.99</v>
      </c>
      <c r="D15" s="49">
        <f t="shared" si="3"/>
        <v>1.7658303346428195</v>
      </c>
      <c r="E15" s="49">
        <f t="shared" si="7"/>
        <v>0.27547187847595472</v>
      </c>
      <c r="F15" s="11">
        <f t="shared" si="4"/>
        <v>5.0252038866350303E-2</v>
      </c>
      <c r="G15" s="11">
        <f t="shared" si="5"/>
        <v>5.6572364552119225</v>
      </c>
      <c r="H15" s="11">
        <f t="shared" si="6"/>
        <v>0.2560065593773686</v>
      </c>
      <c r="I15" s="12">
        <f t="shared" si="0"/>
        <v>678.86837462543076</v>
      </c>
      <c r="J15" s="50">
        <f t="shared" si="1"/>
        <v>1.0147806692982824</v>
      </c>
      <c r="K15" s="51">
        <f t="shared" si="8"/>
        <v>679.88315529472902</v>
      </c>
      <c r="L15" s="11">
        <f t="shared" si="2"/>
        <v>5.6656929607894089</v>
      </c>
      <c r="M15" s="11">
        <f t="shared" si="9"/>
        <v>10.004652496934229</v>
      </c>
      <c r="N15" s="12">
        <f t="shared" si="10"/>
        <v>1359.4266971240181</v>
      </c>
      <c r="O15" s="18"/>
      <c r="P15" s="64" t="s">
        <v>63</v>
      </c>
      <c r="Q15" s="65">
        <f>INTERCEPT(K2:K275,D2:D275)</f>
        <v>833.59124590812462</v>
      </c>
      <c r="AE15">
        <f>2.16-0.3</f>
        <v>1.86</v>
      </c>
    </row>
    <row r="16" spans="1:39" ht="19" x14ac:dyDescent="0.25">
      <c r="A16" s="48">
        <v>0.3</v>
      </c>
      <c r="B16" s="48">
        <v>8.2799999999999994</v>
      </c>
      <c r="C16" s="11">
        <v>2.2999999999999998</v>
      </c>
      <c r="D16" s="49">
        <f t="shared" si="3"/>
        <v>1.8781166836106669</v>
      </c>
      <c r="E16" s="49">
        <f t="shared" si="7"/>
        <v>0.31303421214816801</v>
      </c>
      <c r="F16" s="11">
        <f t="shared" si="4"/>
        <v>0.17798553264766201</v>
      </c>
      <c r="G16" s="11">
        <f t="shared" si="5"/>
        <v>5.5716160644322166</v>
      </c>
      <c r="H16" s="11">
        <f t="shared" si="6"/>
        <v>0.29244888356186749</v>
      </c>
      <c r="I16" s="12">
        <f t="shared" si="0"/>
        <v>668.59392773186596</v>
      </c>
      <c r="J16" s="50">
        <f t="shared" si="1"/>
        <v>1.1479405060478636</v>
      </c>
      <c r="K16" s="51">
        <f t="shared" si="8"/>
        <v>669.74186823791388</v>
      </c>
      <c r="L16" s="11">
        <f t="shared" si="2"/>
        <v>5.581182235315949</v>
      </c>
      <c r="M16" s="11">
        <f t="shared" si="9"/>
        <v>10.482111470418358</v>
      </c>
      <c r="N16" s="12">
        <f t="shared" si="10"/>
        <v>1354.3832581920124</v>
      </c>
      <c r="O16" s="18">
        <f t="shared" ref="O16:O79" si="14">K16/N16</f>
        <v>0.49449951790748131</v>
      </c>
      <c r="P16" s="66" t="s">
        <v>4</v>
      </c>
      <c r="Q16" s="67">
        <f>Q15/Q2</f>
        <v>6.9465937159010389</v>
      </c>
    </row>
    <row r="17" spans="1:30" ht="19" x14ac:dyDescent="0.25">
      <c r="A17" s="48">
        <v>0.32</v>
      </c>
      <c r="B17" s="48">
        <v>9.2519999999999989</v>
      </c>
      <c r="C17" s="11">
        <v>2.57</v>
      </c>
      <c r="D17" s="49">
        <f t="shared" si="3"/>
        <v>1.9887036160605784</v>
      </c>
      <c r="E17" s="49">
        <f t="shared" si="7"/>
        <v>0.35280828446937962</v>
      </c>
      <c r="F17" s="11">
        <f t="shared" si="4"/>
        <v>0.33790548598104719</v>
      </c>
      <c r="G17" s="11">
        <f t="shared" si="5"/>
        <v>5.4872915097688395</v>
      </c>
      <c r="H17" s="11">
        <f t="shared" si="6"/>
        <v>0.33111989736617176</v>
      </c>
      <c r="I17" s="12">
        <f t="shared" si="0"/>
        <v>658.47498117226075</v>
      </c>
      <c r="J17" s="50">
        <f t="shared" si="1"/>
        <v>1.2871061522804015</v>
      </c>
      <c r="K17" s="51">
        <f t="shared" si="8"/>
        <v>659.7620873245412</v>
      </c>
      <c r="L17" s="11">
        <f t="shared" si="2"/>
        <v>5.4980173943711765</v>
      </c>
      <c r="M17" s="11">
        <f t="shared" si="9"/>
        <v>10.933927073349919</v>
      </c>
      <c r="N17" s="12">
        <f t="shared" si="10"/>
        <v>1349.4761397930811</v>
      </c>
      <c r="O17" s="18">
        <f t="shared" si="14"/>
        <v>0.48890237320217039</v>
      </c>
      <c r="P17" s="66" t="s">
        <v>5</v>
      </c>
      <c r="Q17" s="67">
        <f>-Q16/Q20</f>
        <v>9.4710684769325937</v>
      </c>
    </row>
    <row r="18" spans="1:30" ht="19" x14ac:dyDescent="0.25">
      <c r="A18" s="48">
        <v>0.34</v>
      </c>
      <c r="B18" s="48">
        <v>10.044</v>
      </c>
      <c r="C18" s="11">
        <v>2.79</v>
      </c>
      <c r="D18" s="49">
        <f t="shared" si="3"/>
        <v>2.0976168520959146</v>
      </c>
      <c r="E18" s="49">
        <f t="shared" si="7"/>
        <v>0.39476062151129793</v>
      </c>
      <c r="F18" s="11">
        <f t="shared" si="4"/>
        <v>0.47939442350157058</v>
      </c>
      <c r="G18" s="11">
        <f t="shared" si="5"/>
        <v>5.4042431791734789</v>
      </c>
      <c r="H18" s="11">
        <f t="shared" si="6"/>
        <v>0.37198587031469366</v>
      </c>
      <c r="I18" s="12">
        <f t="shared" si="0"/>
        <v>648.50918150081748</v>
      </c>
      <c r="J18" s="50">
        <f t="shared" si="1"/>
        <v>1.4319457548289085</v>
      </c>
      <c r="K18" s="51">
        <f t="shared" si="8"/>
        <v>649.94112725564639</v>
      </c>
      <c r="L18" s="11">
        <f t="shared" si="2"/>
        <v>5.4161760604637204</v>
      </c>
      <c r="M18" s="11">
        <f t="shared" si="9"/>
        <v>11.361062178347161</v>
      </c>
      <c r="N18" s="12">
        <f t="shared" si="10"/>
        <v>1344.7019405423421</v>
      </c>
      <c r="O18" s="18">
        <f t="shared" si="14"/>
        <v>0.48333471356002777</v>
      </c>
      <c r="P18" s="66" t="s">
        <v>64</v>
      </c>
      <c r="Q18" s="68">
        <f>Q15*Q17/4</f>
        <v>1973.7499429418513</v>
      </c>
    </row>
    <row r="19" spans="1:30" ht="19" x14ac:dyDescent="0.25">
      <c r="A19" s="48">
        <v>0.36</v>
      </c>
      <c r="B19" s="48">
        <v>10.584</v>
      </c>
      <c r="C19" s="11">
        <v>2.94</v>
      </c>
      <c r="D19" s="49">
        <f t="shared" si="3"/>
        <v>2.2048817225548345</v>
      </c>
      <c r="E19" s="49">
        <f t="shared" si="7"/>
        <v>0.43885825596239453</v>
      </c>
      <c r="F19" s="11">
        <f t="shared" si="4"/>
        <v>0.54039888183394724</v>
      </c>
      <c r="G19" s="11">
        <f t="shared" si="5"/>
        <v>5.322451757419647</v>
      </c>
      <c r="H19" s="11">
        <f t="shared" si="6"/>
        <v>0.41501358243135655</v>
      </c>
      <c r="I19" s="12">
        <f t="shared" si="0"/>
        <v>638.69421089035768</v>
      </c>
      <c r="J19" s="50">
        <f t="shared" si="1"/>
        <v>1.5821397214356443</v>
      </c>
      <c r="K19" s="51">
        <f t="shared" si="8"/>
        <v>640.2763506117933</v>
      </c>
      <c r="L19" s="11">
        <f t="shared" si="2"/>
        <v>5.3356362550982777</v>
      </c>
      <c r="M19" s="11">
        <f t="shared" si="9"/>
        <v>11.764446857067117</v>
      </c>
      <c r="N19" s="12">
        <f t="shared" si="10"/>
        <v>1340.0573290545283</v>
      </c>
      <c r="O19" s="18">
        <f t="shared" si="14"/>
        <v>0.47779773053704916</v>
      </c>
      <c r="P19" s="66" t="s">
        <v>6</v>
      </c>
      <c r="Q19" s="69">
        <f>Q18/Q2</f>
        <v>16.447916191182095</v>
      </c>
    </row>
    <row r="20" spans="1:30" ht="19" x14ac:dyDescent="0.25">
      <c r="A20" s="48">
        <v>0.38</v>
      </c>
      <c r="B20" s="48">
        <v>10.836</v>
      </c>
      <c r="C20" s="11">
        <v>3.01</v>
      </c>
      <c r="D20" s="49">
        <f t="shared" si="3"/>
        <v>2.3105231749016877</v>
      </c>
      <c r="E20" s="49">
        <f t="shared" si="7"/>
        <v>0.48506871946042834</v>
      </c>
      <c r="F20" s="11">
        <f t="shared" si="4"/>
        <v>0.48926782884961473</v>
      </c>
      <c r="G20" s="11">
        <f t="shared" si="5"/>
        <v>5.2418982216103815</v>
      </c>
      <c r="H20" s="11">
        <f t="shared" si="6"/>
        <v>0.46017031651337525</v>
      </c>
      <c r="I20" s="12">
        <f t="shared" si="0"/>
        <v>629.02778659324576</v>
      </c>
      <c r="J20" s="50">
        <f t="shared" si="1"/>
        <v>1.7373803177431293</v>
      </c>
      <c r="K20" s="51">
        <f t="shared" si="8"/>
        <v>630.76516691098891</v>
      </c>
      <c r="L20" s="11">
        <f t="shared" si="2"/>
        <v>5.2563763909249079</v>
      </c>
      <c r="M20" s="11">
        <f t="shared" si="9"/>
        <v>12.144979467238093</v>
      </c>
      <c r="N20" s="12">
        <f t="shared" si="10"/>
        <v>1335.5390431538301</v>
      </c>
      <c r="O20" s="18">
        <f t="shared" si="14"/>
        <v>0.47229256991353724</v>
      </c>
      <c r="P20" s="66" t="s">
        <v>65</v>
      </c>
      <c r="Q20" s="67">
        <f>SLOPE(L2:L275,D2:D275)</f>
        <v>-0.73345406939247904</v>
      </c>
    </row>
    <row r="21" spans="1:30" ht="19" x14ac:dyDescent="0.25">
      <c r="A21" s="48">
        <v>0.41</v>
      </c>
      <c r="B21" s="48">
        <v>10.872</v>
      </c>
      <c r="C21" s="11">
        <v>3.02</v>
      </c>
      <c r="D21" s="49">
        <f t="shared" si="3"/>
        <v>2.4659950892681453</v>
      </c>
      <c r="E21" s="49">
        <f t="shared" si="7"/>
        <v>0.55904857213847259</v>
      </c>
      <c r="F21" s="11">
        <f t="shared" si="4"/>
        <v>0.30692144111501035</v>
      </c>
      <c r="G21" s="11">
        <f t="shared" si="5"/>
        <v>5.1233480488984995</v>
      </c>
      <c r="H21" s="11">
        <f t="shared" si="6"/>
        <v>0.53182698166133235</v>
      </c>
      <c r="I21" s="12">
        <f t="shared" si="0"/>
        <v>614.80176586782</v>
      </c>
      <c r="J21" s="50">
        <f t="shared" si="1"/>
        <v>1.9790586015418556</v>
      </c>
      <c r="K21" s="51">
        <f t="shared" si="8"/>
        <v>616.78082446936185</v>
      </c>
      <c r="L21" s="11">
        <f t="shared" si="2"/>
        <v>5.1398402039113487</v>
      </c>
      <c r="M21" s="11">
        <f t="shared" si="9"/>
        <v>12.674820702468368</v>
      </c>
      <c r="N21" s="12">
        <f t="shared" si="10"/>
        <v>1328.9915069078154</v>
      </c>
      <c r="O21" s="18">
        <f t="shared" si="14"/>
        <v>0.46409688945600197</v>
      </c>
      <c r="P21" s="66" t="s">
        <v>69</v>
      </c>
      <c r="Q21" s="70">
        <f>O16</f>
        <v>0.49449951790748131</v>
      </c>
    </row>
    <row r="22" spans="1:30" ht="20" thickBot="1" x14ac:dyDescent="0.3">
      <c r="A22" s="48">
        <v>0.43</v>
      </c>
      <c r="B22" s="48">
        <v>10.8</v>
      </c>
      <c r="C22" s="11">
        <v>3</v>
      </c>
      <c r="D22" s="49">
        <f t="shared" si="3"/>
        <v>2.5676846777194746</v>
      </c>
      <c r="E22" s="49">
        <f t="shared" si="7"/>
        <v>0.61040226569286216</v>
      </c>
      <c r="F22" s="11">
        <f t="shared" si="4"/>
        <v>0.18689653787851451</v>
      </c>
      <c r="G22" s="11">
        <f t="shared" si="5"/>
        <v>5.045807881447482</v>
      </c>
      <c r="H22" s="11">
        <f t="shared" si="6"/>
        <v>0.58216636399343713</v>
      </c>
      <c r="I22" s="12">
        <f t="shared" si="0"/>
        <v>605.4969457736978</v>
      </c>
      <c r="J22" s="50">
        <f t="shared" si="1"/>
        <v>2.1456437622711353</v>
      </c>
      <c r="K22" s="51">
        <f t="shared" si="8"/>
        <v>607.64258953596891</v>
      </c>
      <c r="L22" s="11">
        <f t="shared" si="2"/>
        <v>5.0636882461330739</v>
      </c>
      <c r="M22" s="11">
        <f t="shared" si="9"/>
        <v>13.001954722344093</v>
      </c>
      <c r="N22" s="12">
        <f t="shared" si="10"/>
        <v>1324.7752098442884</v>
      </c>
      <c r="O22" s="18">
        <f t="shared" si="14"/>
        <v>0.45867599651671476</v>
      </c>
      <c r="P22" s="71" t="s">
        <v>61</v>
      </c>
      <c r="Q22" s="72">
        <f>Q13</f>
        <v>-6.6800432148337793E-2</v>
      </c>
    </row>
    <row r="23" spans="1:30" x14ac:dyDescent="0.2">
      <c r="A23" s="48">
        <v>0.45</v>
      </c>
      <c r="B23" s="48">
        <v>10.692</v>
      </c>
      <c r="C23" s="11">
        <v>2.97</v>
      </c>
      <c r="D23" s="49">
        <f t="shared" si="3"/>
        <v>2.667835228096231</v>
      </c>
      <c r="E23" s="49">
        <f t="shared" si="7"/>
        <v>0.66375897025478681</v>
      </c>
      <c r="F23" s="11">
        <f t="shared" si="4"/>
        <v>9.1303549379656887E-2</v>
      </c>
      <c r="G23" s="11">
        <f t="shared" si="5"/>
        <v>4.9694412586221564</v>
      </c>
      <c r="H23" s="11">
        <f t="shared" si="6"/>
        <v>0.63452410859582109</v>
      </c>
      <c r="I23" s="12">
        <f t="shared" si="0"/>
        <v>596.33295103465878</v>
      </c>
      <c r="J23" s="50">
        <f t="shared" si="1"/>
        <v>2.316286336809148</v>
      </c>
      <c r="K23" s="51">
        <f t="shared" si="8"/>
        <v>598.64923737146796</v>
      </c>
      <c r="L23" s="11">
        <f t="shared" si="2"/>
        <v>4.9887436447622333</v>
      </c>
      <c r="M23" s="11">
        <f t="shared" si="9"/>
        <v>13.309146039437875</v>
      </c>
      <c r="N23" s="12">
        <f t="shared" si="10"/>
        <v>1320.6743540348773</v>
      </c>
      <c r="O23" s="18">
        <f t="shared" si="14"/>
        <v>0.45329057503274456</v>
      </c>
    </row>
    <row r="24" spans="1:30" x14ac:dyDescent="0.2">
      <c r="A24" s="48">
        <v>0.47</v>
      </c>
      <c r="B24" s="48">
        <v>10.692</v>
      </c>
      <c r="C24" s="11">
        <v>2.97</v>
      </c>
      <c r="D24" s="49">
        <f t="shared" si="3"/>
        <v>2.7664700332274155</v>
      </c>
      <c r="E24" s="49">
        <f t="shared" si="7"/>
        <v>0.71908837091933497</v>
      </c>
      <c r="F24" s="11">
        <f t="shared" si="4"/>
        <v>4.142444737444944E-2</v>
      </c>
      <c r="G24" s="11">
        <f t="shared" si="5"/>
        <v>4.8942304192152184</v>
      </c>
      <c r="H24" s="11">
        <f t="shared" si="6"/>
        <v>0.68886966822732099</v>
      </c>
      <c r="I24" s="12">
        <f t="shared" si="0"/>
        <v>587.3076503058262</v>
      </c>
      <c r="J24" s="50">
        <f t="shared" si="1"/>
        <v>2.4907272938435137</v>
      </c>
      <c r="K24" s="51">
        <f t="shared" si="8"/>
        <v>589.79837759966972</v>
      </c>
      <c r="L24" s="11">
        <f t="shared" si="2"/>
        <v>4.914986479997248</v>
      </c>
      <c r="M24" s="11">
        <f t="shared" si="9"/>
        <v>13.597162810630284</v>
      </c>
      <c r="N24" s="12">
        <f t="shared" si="10"/>
        <v>1316.6859785914037</v>
      </c>
      <c r="O24" s="18">
        <f t="shared" si="14"/>
        <v>0.44794156479940539</v>
      </c>
    </row>
    <row r="25" spans="1:30" x14ac:dyDescent="0.2">
      <c r="A25" s="48">
        <v>0.49</v>
      </c>
      <c r="B25" s="48">
        <v>10.836</v>
      </c>
      <c r="C25" s="11">
        <v>3.01</v>
      </c>
      <c r="D25" s="49">
        <f t="shared" si="3"/>
        <v>2.8636120334128163</v>
      </c>
      <c r="E25" s="49">
        <f t="shared" si="7"/>
        <v>0.7763606115875914</v>
      </c>
      <c r="F25" s="11">
        <f t="shared" si="4"/>
        <v>2.1429436761530338E-2</v>
      </c>
      <c r="G25" s="11">
        <f t="shared" si="5"/>
        <v>4.8201578708293251</v>
      </c>
      <c r="H25" s="11">
        <f t="shared" si="6"/>
        <v>0.74517295796909799</v>
      </c>
      <c r="I25" s="12">
        <f t="shared" si="0"/>
        <v>578.41894449951906</v>
      </c>
      <c r="J25" s="50">
        <f t="shared" si="1"/>
        <v>2.6687174590852214</v>
      </c>
      <c r="K25" s="51">
        <f t="shared" si="8"/>
        <v>581.08766195860426</v>
      </c>
      <c r="L25" s="11">
        <f t="shared" si="2"/>
        <v>4.8423971829883685</v>
      </c>
      <c r="M25" s="11">
        <f t="shared" si="9"/>
        <v>13.866746843769816</v>
      </c>
      <c r="N25" s="12">
        <f t="shared" si="10"/>
        <v>1312.8071872443863</v>
      </c>
      <c r="O25" s="18">
        <f t="shared" si="14"/>
        <v>0.4426298603516341</v>
      </c>
    </row>
    <row r="26" spans="1:30" x14ac:dyDescent="0.2">
      <c r="A26" s="48">
        <v>0.51</v>
      </c>
      <c r="B26" s="48">
        <v>11.16</v>
      </c>
      <c r="C26" s="11">
        <v>3.1</v>
      </c>
      <c r="D26" s="49">
        <f t="shared" si="3"/>
        <v>2.9592838217584179</v>
      </c>
      <c r="E26" s="49">
        <f t="shared" si="7"/>
        <v>0.83554628802275976</v>
      </c>
      <c r="F26" s="11">
        <f t="shared" si="4"/>
        <v>1.9801042818916738E-2</v>
      </c>
      <c r="G26" s="11">
        <f t="shared" si="5"/>
        <v>4.7472063858087434</v>
      </c>
      <c r="H26" s="11">
        <f t="shared" si="6"/>
        <v>0.80340434822755391</v>
      </c>
      <c r="I26" s="12">
        <f t="shared" si="0"/>
        <v>569.66476629704925</v>
      </c>
      <c r="J26" s="50">
        <f t="shared" si="1"/>
        <v>2.8500171877466287</v>
      </c>
      <c r="K26" s="51">
        <f t="shared" si="8"/>
        <v>572.51478348479588</v>
      </c>
      <c r="L26" s="11">
        <f t="shared" si="2"/>
        <v>4.7709565290399656</v>
      </c>
      <c r="M26" s="11">
        <f t="shared" si="9"/>
        <v>14.118614470700665</v>
      </c>
      <c r="N26" s="12">
        <f t="shared" si="10"/>
        <v>1309.0351474687923</v>
      </c>
      <c r="O26" s="18">
        <f t="shared" si="14"/>
        <v>0.43735631131970409</v>
      </c>
    </row>
    <row r="27" spans="1:30" x14ac:dyDescent="0.2">
      <c r="A27" s="48">
        <v>0.53</v>
      </c>
      <c r="B27" s="48">
        <v>11.664000000000001</v>
      </c>
      <c r="C27" s="11">
        <v>3.24</v>
      </c>
      <c r="D27" s="49">
        <f t="shared" si="3"/>
        <v>3.0535076494310669</v>
      </c>
      <c r="E27" s="49">
        <f t="shared" si="7"/>
        <v>0.89661644101138116</v>
      </c>
      <c r="F27" s="11">
        <f t="shared" si="4"/>
        <v>3.4779396820725922E-2</v>
      </c>
      <c r="G27" s="11">
        <f t="shared" si="5"/>
        <v>4.6753589972325784</v>
      </c>
      <c r="H27" s="11">
        <f t="shared" si="6"/>
        <v>0.86353465784311645</v>
      </c>
      <c r="I27" s="12">
        <f t="shared" si="0"/>
        <v>561.04307966790941</v>
      </c>
      <c r="J27" s="50">
        <f t="shared" si="1"/>
        <v>3.0343960473337721</v>
      </c>
      <c r="K27" s="51">
        <f t="shared" si="8"/>
        <v>564.07747571524317</v>
      </c>
      <c r="L27" s="11">
        <f t="shared" si="2"/>
        <v>4.7006456309603601</v>
      </c>
      <c r="M27" s="11">
        <f t="shared" si="9"/>
        <v>14.353457391402184</v>
      </c>
      <c r="N27" s="12">
        <f t="shared" si="10"/>
        <v>1305.367089599428</v>
      </c>
      <c r="O27" s="18">
        <f t="shared" si="14"/>
        <v>0.43212172285447997</v>
      </c>
    </row>
    <row r="28" spans="1:30" x14ac:dyDescent="0.2">
      <c r="A28" s="48">
        <v>0.55000000000000004</v>
      </c>
      <c r="B28" s="48">
        <v>12.276000000000002</v>
      </c>
      <c r="C28" s="11">
        <v>3.41</v>
      </c>
      <c r="D28" s="49">
        <f t="shared" si="3"/>
        <v>3.1463054308336038</v>
      </c>
      <c r="E28" s="49">
        <f t="shared" si="7"/>
        <v>0.9595425496280533</v>
      </c>
      <c r="F28" s="11">
        <f t="shared" si="4"/>
        <v>6.9534825807851378E-2</v>
      </c>
      <c r="G28" s="11">
        <f t="shared" si="5"/>
        <v>4.6045989949686339</v>
      </c>
      <c r="H28" s="11">
        <f t="shared" si="6"/>
        <v>0.92553514730336239</v>
      </c>
      <c r="I28" s="12">
        <f t="shared" si="0"/>
        <v>552.55187939623602</v>
      </c>
      <c r="J28" s="50">
        <f t="shared" si="1"/>
        <v>3.221632510435914</v>
      </c>
      <c r="K28" s="51">
        <f t="shared" si="8"/>
        <v>555.77351190667196</v>
      </c>
      <c r="L28" s="11">
        <f t="shared" si="2"/>
        <v>4.6314459325555992</v>
      </c>
      <c r="M28" s="11">
        <f t="shared" si="9"/>
        <v>14.571943490211886</v>
      </c>
      <c r="N28" s="12">
        <f t="shared" si="10"/>
        <v>1301.8003059367729</v>
      </c>
      <c r="O28" s="18">
        <f t="shared" si="14"/>
        <v>0.42692685611771958</v>
      </c>
    </row>
    <row r="29" spans="1:30" x14ac:dyDescent="0.2">
      <c r="A29" s="48">
        <v>0.57999999999999996</v>
      </c>
      <c r="B29" s="48">
        <v>12.852</v>
      </c>
      <c r="C29" s="11">
        <v>3.57</v>
      </c>
      <c r="D29" s="49">
        <f t="shared" si="3"/>
        <v>3.2828753889618083</v>
      </c>
      <c r="E29" s="49">
        <f t="shared" si="7"/>
        <v>1.0580288112969072</v>
      </c>
      <c r="F29" s="11">
        <f t="shared" si="4"/>
        <v>8.2440542263832781E-2</v>
      </c>
      <c r="G29" s="11">
        <f t="shared" si="5"/>
        <v>4.5004619089275417</v>
      </c>
      <c r="H29" s="11">
        <f t="shared" si="6"/>
        <v>1.0219806698136296</v>
      </c>
      <c r="I29" s="12">
        <f t="shared" si="0"/>
        <v>540.05542907130496</v>
      </c>
      <c r="J29" s="50">
        <f t="shared" si="1"/>
        <v>3.5073817320478344</v>
      </c>
      <c r="K29" s="51">
        <f t="shared" si="8"/>
        <v>543.56281080335282</v>
      </c>
      <c r="L29" s="11">
        <f t="shared" si="2"/>
        <v>4.5296900900279402</v>
      </c>
      <c r="M29" s="11">
        <f t="shared" si="9"/>
        <v>14.870408116176923</v>
      </c>
      <c r="N29" s="12">
        <f t="shared" si="10"/>
        <v>1296.6342465354066</v>
      </c>
      <c r="O29" s="18">
        <f t="shared" si="14"/>
        <v>0.41921059254431003</v>
      </c>
      <c r="AD29" t="s">
        <v>66</v>
      </c>
    </row>
    <row r="30" spans="1:30" x14ac:dyDescent="0.2">
      <c r="A30" s="48">
        <v>0.6</v>
      </c>
      <c r="B30" s="48">
        <v>13.356</v>
      </c>
      <c r="C30" s="11">
        <v>3.71</v>
      </c>
      <c r="D30" s="49">
        <f t="shared" si="3"/>
        <v>3.3722017659699284</v>
      </c>
      <c r="E30" s="49">
        <f t="shared" si="7"/>
        <v>1.1254728466163058</v>
      </c>
      <c r="F30" s="11">
        <f t="shared" si="4"/>
        <v>0.11410764691383501</v>
      </c>
      <c r="G30" s="11">
        <f t="shared" si="5"/>
        <v>4.4323489158818727</v>
      </c>
      <c r="H30" s="11">
        <f t="shared" si="6"/>
        <v>1.0885337117872478</v>
      </c>
      <c r="I30" s="12">
        <f t="shared" si="0"/>
        <v>531.88186990582471</v>
      </c>
      <c r="J30" s="50">
        <f t="shared" si="1"/>
        <v>3.7008488018242627</v>
      </c>
      <c r="K30" s="51">
        <f t="shared" si="8"/>
        <v>535.58271870764895</v>
      </c>
      <c r="L30" s="11">
        <f t="shared" si="2"/>
        <v>4.4631893225637409</v>
      </c>
      <c r="M30" s="11">
        <f t="shared" si="9"/>
        <v>15.050774915407576</v>
      </c>
      <c r="N30" s="12">
        <f t="shared" si="10"/>
        <v>1293.3092006856971</v>
      </c>
      <c r="O30" s="18">
        <f t="shared" si="14"/>
        <v>0.41411807665459227</v>
      </c>
    </row>
    <row r="31" spans="1:30" x14ac:dyDescent="0.2">
      <c r="A31" s="48">
        <v>0.62</v>
      </c>
      <c r="B31" s="48">
        <v>13.68</v>
      </c>
      <c r="C31" s="11">
        <v>3.8</v>
      </c>
      <c r="D31" s="49">
        <f t="shared" si="3"/>
        <v>3.4601762179936641</v>
      </c>
      <c r="E31" s="49">
        <f t="shared" si="7"/>
        <v>1.1946763709761792</v>
      </c>
      <c r="F31" s="11">
        <f t="shared" si="4"/>
        <v>0.11548020281708955</v>
      </c>
      <c r="G31" s="11">
        <f t="shared" si="5"/>
        <v>4.3652667903150366</v>
      </c>
      <c r="H31" s="11">
        <f t="shared" si="6"/>
        <v>1.1568597276890689</v>
      </c>
      <c r="I31" s="12">
        <f t="shared" si="0"/>
        <v>523.83201483780442</v>
      </c>
      <c r="J31" s="50">
        <f t="shared" si="1"/>
        <v>3.8964640452208203</v>
      </c>
      <c r="K31" s="51">
        <f t="shared" si="8"/>
        <v>527.72847888302522</v>
      </c>
      <c r="L31" s="11">
        <f t="shared" si="2"/>
        <v>4.3977373240252104</v>
      </c>
      <c r="M31" s="11">
        <f t="shared" si="9"/>
        <v>15.216946101575131</v>
      </c>
      <c r="N31" s="12">
        <f t="shared" si="10"/>
        <v>1290.0764269701976</v>
      </c>
      <c r="O31" s="18">
        <f t="shared" si="14"/>
        <v>0.40906760859309649</v>
      </c>
    </row>
    <row r="32" spans="1:30" x14ac:dyDescent="0.2">
      <c r="A32" s="48">
        <v>0.64</v>
      </c>
      <c r="B32" s="48">
        <v>13.824</v>
      </c>
      <c r="C32" s="11">
        <v>3.84</v>
      </c>
      <c r="D32" s="49">
        <f t="shared" si="3"/>
        <v>3.5468192059676764</v>
      </c>
      <c r="E32" s="49">
        <f t="shared" si="7"/>
        <v>1.2656127550955327</v>
      </c>
      <c r="F32" s="11">
        <f t="shared" si="4"/>
        <v>8.5954977989423656E-2</v>
      </c>
      <c r="G32" s="11">
        <f t="shared" si="5"/>
        <v>4.2991999303908575</v>
      </c>
      <c r="H32" s="11">
        <f t="shared" si="6"/>
        <v>1.2269318841488115</v>
      </c>
      <c r="I32" s="12">
        <f t="shared" si="0"/>
        <v>515.90399164690291</v>
      </c>
      <c r="J32" s="50">
        <f t="shared" si="1"/>
        <v>4.0940424588937496</v>
      </c>
      <c r="K32" s="51">
        <f t="shared" si="8"/>
        <v>519.99803410579671</v>
      </c>
      <c r="L32" s="11">
        <f t="shared" si="2"/>
        <v>4.3333169508816392</v>
      </c>
      <c r="M32" s="11">
        <f t="shared" si="9"/>
        <v>15.369491786932288</v>
      </c>
      <c r="N32" s="12">
        <f t="shared" si="10"/>
        <v>1286.9334852562868</v>
      </c>
      <c r="O32" s="18">
        <f t="shared" si="14"/>
        <v>0.40405975915860293</v>
      </c>
    </row>
    <row r="33" spans="1:15" x14ac:dyDescent="0.2">
      <c r="A33" s="48">
        <v>0.66</v>
      </c>
      <c r="B33" s="48">
        <v>13.751999999999999</v>
      </c>
      <c r="C33" s="11">
        <v>3.82</v>
      </c>
      <c r="D33" s="49">
        <f t="shared" si="3"/>
        <v>3.6321508811571888</v>
      </c>
      <c r="E33" s="49">
        <f t="shared" si="7"/>
        <v>1.3382557727186766</v>
      </c>
      <c r="F33" s="11">
        <f t="shared" si="4"/>
        <v>3.5287291450020561E-2</v>
      </c>
      <c r="G33" s="11">
        <f t="shared" si="5"/>
        <v>4.2341329704017587</v>
      </c>
      <c r="H33" s="11">
        <f t="shared" si="6"/>
        <v>1.298723753910318</v>
      </c>
      <c r="I33" s="12">
        <f t="shared" si="0"/>
        <v>508.09595644821104</v>
      </c>
      <c r="J33" s="50">
        <f t="shared" si="1"/>
        <v>4.2934064203486217</v>
      </c>
      <c r="K33" s="51">
        <f t="shared" si="8"/>
        <v>512.38936286855972</v>
      </c>
      <c r="L33" s="11">
        <f t="shared" si="2"/>
        <v>4.2699113572379979</v>
      </c>
      <c r="M33" s="11">
        <f t="shared" si="9"/>
        <v>15.508962298655081</v>
      </c>
      <c r="N33" s="12">
        <f t="shared" si="10"/>
        <v>1283.8779923267041</v>
      </c>
      <c r="O33" s="18">
        <f t="shared" si="14"/>
        <v>0.399095058822516</v>
      </c>
    </row>
    <row r="34" spans="1:15" x14ac:dyDescent="0.2">
      <c r="A34" s="48">
        <v>0.68</v>
      </c>
      <c r="B34" s="48">
        <v>13.572000000000001</v>
      </c>
      <c r="C34" s="11">
        <v>3.77</v>
      </c>
      <c r="D34" s="49">
        <f t="shared" si="3"/>
        <v>3.7161910898447346</v>
      </c>
      <c r="E34" s="49">
        <f t="shared" si="7"/>
        <v>1.4125795945155712</v>
      </c>
      <c r="F34" s="11">
        <f t="shared" si="4"/>
        <v>2.8953988120974296E-3</v>
      </c>
      <c r="G34" s="11">
        <f t="shared" si="5"/>
        <v>4.1700507771950308</v>
      </c>
      <c r="H34" s="11">
        <f t="shared" si="6"/>
        <v>1.3722093096851644</v>
      </c>
      <c r="I34" s="12">
        <f t="shared" si="0"/>
        <v>500.4060932634037</v>
      </c>
      <c r="J34" s="50">
        <f t="shared" si="1"/>
        <v>4.4943854386225874</v>
      </c>
      <c r="K34" s="51">
        <f t="shared" si="8"/>
        <v>504.90047870202631</v>
      </c>
      <c r="L34" s="11">
        <f t="shared" si="2"/>
        <v>4.2075039891835528</v>
      </c>
      <c r="M34" s="11">
        <f t="shared" si="9"/>
        <v>15.635888835090096</v>
      </c>
      <c r="N34" s="12">
        <f t="shared" si="10"/>
        <v>1280.9076209444361</v>
      </c>
      <c r="O34" s="18">
        <f t="shared" si="14"/>
        <v>0.39417399853531526</v>
      </c>
    </row>
    <row r="35" spans="1:15" x14ac:dyDescent="0.2">
      <c r="A35" s="48">
        <v>0.7</v>
      </c>
      <c r="B35" s="48">
        <v>13.392000000000001</v>
      </c>
      <c r="C35" s="11">
        <v>3.72</v>
      </c>
      <c r="D35" s="49">
        <f t="shared" si="3"/>
        <v>3.7989593779459638</v>
      </c>
      <c r="E35" s="49">
        <f t="shared" si="7"/>
        <v>1.4885587820744901</v>
      </c>
      <c r="F35" s="11">
        <f t="shared" si="4"/>
        <v>6.2345833656135292E-3</v>
      </c>
      <c r="G35" s="11">
        <f t="shared" si="5"/>
        <v>4.1069384466531966</v>
      </c>
      <c r="H35" s="11">
        <f t="shared" si="6"/>
        <v>1.4473629180992678</v>
      </c>
      <c r="I35" s="12">
        <f t="shared" si="0"/>
        <v>492.8326135983836</v>
      </c>
      <c r="J35" s="50">
        <f t="shared" si="1"/>
        <v>4.6968159128738227</v>
      </c>
      <c r="K35" s="51">
        <f t="shared" si="8"/>
        <v>497.52942951125743</v>
      </c>
      <c r="L35" s="11">
        <f t="shared" si="2"/>
        <v>4.1460785792604788</v>
      </c>
      <c r="M35" s="11">
        <f t="shared" si="9"/>
        <v>15.750784100382473</v>
      </c>
      <c r="N35" s="12">
        <f t="shared" si="10"/>
        <v>1278.0200989146444</v>
      </c>
      <c r="O35" s="18">
        <f t="shared" si="14"/>
        <v>0.38929703056609449</v>
      </c>
    </row>
    <row r="36" spans="1:15" x14ac:dyDescent="0.2">
      <c r="A36" s="48">
        <v>0.73</v>
      </c>
      <c r="B36" s="48">
        <v>13.248000000000001</v>
      </c>
      <c r="C36" s="11">
        <v>3.68</v>
      </c>
      <c r="D36" s="49">
        <f t="shared" si="3"/>
        <v>3.9207689887953365</v>
      </c>
      <c r="E36" s="49">
        <f t="shared" si="7"/>
        <v>1.6061818517383504</v>
      </c>
      <c r="F36" s="11">
        <f t="shared" si="4"/>
        <v>5.7969705965528813E-2</v>
      </c>
      <c r="G36" s="11">
        <f t="shared" si="5"/>
        <v>4.0140563948497894</v>
      </c>
      <c r="H36" s="11">
        <f t="shared" si="6"/>
        <v>1.563165809693519</v>
      </c>
      <c r="I36" s="12">
        <f t="shared" si="0"/>
        <v>481.68676738197473</v>
      </c>
      <c r="J36" s="50">
        <f t="shared" si="1"/>
        <v>5.0028415524420158</v>
      </c>
      <c r="K36" s="51">
        <f t="shared" si="8"/>
        <v>486.68960893441675</v>
      </c>
      <c r="L36" s="11">
        <f t="shared" si="2"/>
        <v>4.0557467411201396</v>
      </c>
      <c r="M36" s="11">
        <f t="shared" si="9"/>
        <v>15.901646048991591</v>
      </c>
      <c r="N36" s="12">
        <f t="shared" si="10"/>
        <v>1273.8393208897014</v>
      </c>
      <c r="O36" s="18">
        <f t="shared" si="14"/>
        <v>0.38206514821232934</v>
      </c>
    </row>
    <row r="37" spans="1:15" x14ac:dyDescent="0.2">
      <c r="A37" s="48">
        <v>0.75</v>
      </c>
      <c r="B37" s="48">
        <v>13.284000000000001</v>
      </c>
      <c r="C37" s="11">
        <v>3.69</v>
      </c>
      <c r="D37" s="49">
        <f t="shared" si="3"/>
        <v>4.000441058488212</v>
      </c>
      <c r="E37" s="49">
        <f t="shared" si="7"/>
        <v>1.6861906729081146</v>
      </c>
      <c r="F37" s="11">
        <f t="shared" si="4"/>
        <v>9.6373650795281471E-2</v>
      </c>
      <c r="G37" s="11">
        <f t="shared" si="5"/>
        <v>3.9533049873631567</v>
      </c>
      <c r="H37" s="11">
        <f t="shared" si="6"/>
        <v>1.6423799352054207</v>
      </c>
      <c r="I37" s="12">
        <f t="shared" si="0"/>
        <v>474.39659848357883</v>
      </c>
      <c r="J37" s="50">
        <f t="shared" si="1"/>
        <v>5.2082280402227585</v>
      </c>
      <c r="K37" s="51">
        <f t="shared" si="8"/>
        <v>479.60482652380159</v>
      </c>
      <c r="L37" s="11">
        <f t="shared" si="2"/>
        <v>3.9967068876983465</v>
      </c>
      <c r="M37" s="11">
        <f t="shared" si="9"/>
        <v>15.9885903322911</v>
      </c>
      <c r="N37" s="12">
        <f t="shared" si="10"/>
        <v>1271.1493341165412</v>
      </c>
      <c r="O37" s="18">
        <f t="shared" si="14"/>
        <v>0.37730014377667964</v>
      </c>
    </row>
    <row r="38" spans="1:15" x14ac:dyDescent="0.2">
      <c r="A38" s="48">
        <v>0.77</v>
      </c>
      <c r="B38" s="48">
        <v>13.464</v>
      </c>
      <c r="C38" s="11">
        <v>3.74</v>
      </c>
      <c r="D38" s="49">
        <f t="shared" si="3"/>
        <v>4.0789073179245534</v>
      </c>
      <c r="E38" s="49">
        <f t="shared" si="7"/>
        <v>1.7677688192666059</v>
      </c>
      <c r="F38" s="11">
        <f t="shared" si="4"/>
        <v>0.11485817014281417</v>
      </c>
      <c r="G38" s="11">
        <f t="shared" si="5"/>
        <v>3.8934730322081705</v>
      </c>
      <c r="H38" s="11">
        <f t="shared" si="6"/>
        <v>1.7231754133603232</v>
      </c>
      <c r="I38" s="12">
        <f t="shared" si="0"/>
        <v>467.21676386498046</v>
      </c>
      <c r="J38" s="50">
        <f t="shared" si="1"/>
        <v>5.4145443324100135</v>
      </c>
      <c r="K38" s="51">
        <f t="shared" si="8"/>
        <v>472.63130819739047</v>
      </c>
      <c r="L38" s="11">
        <f t="shared" si="2"/>
        <v>3.9385942349782539</v>
      </c>
      <c r="M38" s="11">
        <f t="shared" si="9"/>
        <v>16.065160847388256</v>
      </c>
      <c r="N38" s="12">
        <f t="shared" si="10"/>
        <v>1268.5346638891572</v>
      </c>
      <c r="O38" s="18">
        <f t="shared" si="14"/>
        <v>0.37258052274926901</v>
      </c>
    </row>
    <row r="39" spans="1:15" x14ac:dyDescent="0.2">
      <c r="A39" s="48">
        <v>0.79</v>
      </c>
      <c r="B39" s="48">
        <v>13.824</v>
      </c>
      <c r="C39" s="11">
        <v>3.84</v>
      </c>
      <c r="D39" s="49">
        <f t="shared" si="3"/>
        <v>4.1561860166412492</v>
      </c>
      <c r="E39" s="49">
        <f t="shared" si="7"/>
        <v>1.8508925395994309</v>
      </c>
      <c r="F39" s="11">
        <f t="shared" si="4"/>
        <v>9.9973597119460411E-2</v>
      </c>
      <c r="G39" s="11">
        <f t="shared" si="5"/>
        <v>3.8345466137798248</v>
      </c>
      <c r="H39" s="11">
        <f t="shared" si="6"/>
        <v>1.8055283109123152</v>
      </c>
      <c r="I39" s="12">
        <f t="shared" si="0"/>
        <v>460.145593653579</v>
      </c>
      <c r="J39" s="50">
        <f t="shared" si="1"/>
        <v>5.6216550462617931</v>
      </c>
      <c r="K39" s="51">
        <f t="shared" si="8"/>
        <v>465.76724869984082</v>
      </c>
      <c r="L39" s="11">
        <f t="shared" si="2"/>
        <v>3.8813937391653401</v>
      </c>
      <c r="M39" s="11">
        <f t="shared" si="9"/>
        <v>16.131794383797878</v>
      </c>
      <c r="N39" s="12">
        <f t="shared" si="10"/>
        <v>1265.9932740585234</v>
      </c>
      <c r="O39" s="18">
        <f t="shared" si="14"/>
        <v>0.36790657442174507</v>
      </c>
    </row>
    <row r="40" spans="1:15" x14ac:dyDescent="0.2">
      <c r="A40" s="48">
        <v>0.81</v>
      </c>
      <c r="B40" s="48">
        <v>14.22</v>
      </c>
      <c r="C40" s="11">
        <v>3.95</v>
      </c>
      <c r="D40" s="49">
        <f t="shared" si="3"/>
        <v>4.2322951279745196</v>
      </c>
      <c r="E40" s="49">
        <f t="shared" si="7"/>
        <v>1.9355384421589215</v>
      </c>
      <c r="F40" s="11">
        <f t="shared" si="4"/>
        <v>7.9690539278150285E-2</v>
      </c>
      <c r="G40" s="11">
        <f t="shared" si="5"/>
        <v>3.7765120270811634</v>
      </c>
      <c r="H40" s="11">
        <f t="shared" si="6"/>
        <v>1.8894150568371977</v>
      </c>
      <c r="I40" s="12">
        <f t="shared" si="0"/>
        <v>453.18144324973963</v>
      </c>
      <c r="J40" s="50">
        <f t="shared" si="1"/>
        <v>5.8294304922086173</v>
      </c>
      <c r="K40" s="51">
        <f t="shared" si="8"/>
        <v>459.01087374194827</v>
      </c>
      <c r="L40" s="11">
        <f t="shared" si="2"/>
        <v>3.8250906145162356</v>
      </c>
      <c r="M40" s="11">
        <f t="shared" si="9"/>
        <v>16.188912371878125</v>
      </c>
      <c r="N40" s="12">
        <f t="shared" si="10"/>
        <v>1263.5231783443257</v>
      </c>
      <c r="O40" s="18">
        <f t="shared" si="14"/>
        <v>0.36327855444917062</v>
      </c>
    </row>
    <row r="41" spans="1:15" x14ac:dyDescent="0.2">
      <c r="A41" s="48">
        <v>0.83</v>
      </c>
      <c r="B41" s="48">
        <v>14.652000000000001</v>
      </c>
      <c r="C41" s="11">
        <v>4.07</v>
      </c>
      <c r="D41" s="49">
        <f t="shared" si="3"/>
        <v>4.3072523532401235</v>
      </c>
      <c r="E41" s="49">
        <f t="shared" si="7"/>
        <v>2.0216834892237237</v>
      </c>
      <c r="F41" s="11">
        <f t="shared" si="4"/>
        <v>5.6288679117976186E-2</v>
      </c>
      <c r="G41" s="11">
        <f t="shared" si="5"/>
        <v>3.7193557745357975</v>
      </c>
      <c r="H41" s="11">
        <f t="shared" si="6"/>
        <v>1.9748124368503781</v>
      </c>
      <c r="I41" s="12">
        <f t="shared" si="0"/>
        <v>446.32269294429568</v>
      </c>
      <c r="J41" s="50">
        <f t="shared" si="1"/>
        <v>6.03774647821648</v>
      </c>
      <c r="K41" s="51">
        <f t="shared" si="8"/>
        <v>452.36043942251217</v>
      </c>
      <c r="L41" s="11">
        <f t="shared" si="2"/>
        <v>3.769670328520935</v>
      </c>
      <c r="M41" s="11">
        <f t="shared" si="9"/>
        <v>16.236921393461266</v>
      </c>
      <c r="N41" s="12">
        <f t="shared" si="10"/>
        <v>1261.1224393985417</v>
      </c>
      <c r="O41" s="18">
        <f t="shared" si="14"/>
        <v>0.35869668581763819</v>
      </c>
    </row>
    <row r="42" spans="1:15" x14ac:dyDescent="0.2">
      <c r="A42" s="48">
        <v>0.85</v>
      </c>
      <c r="B42" s="48">
        <v>14.976000000000001</v>
      </c>
      <c r="C42" s="11">
        <v>4.16</v>
      </c>
      <c r="D42" s="49">
        <f t="shared" si="3"/>
        <v>4.3810751258502982</v>
      </c>
      <c r="E42" s="49">
        <f t="shared" si="7"/>
        <v>2.1093049917407298</v>
      </c>
      <c r="F42" s="11">
        <f t="shared" si="4"/>
        <v>4.8874211269725139E-2</v>
      </c>
      <c r="G42" s="11">
        <f t="shared" si="5"/>
        <v>3.6630645628486631</v>
      </c>
      <c r="H42" s="11">
        <f t="shared" si="6"/>
        <v>2.0616975880077302</v>
      </c>
      <c r="I42" s="12">
        <f t="shared" si="0"/>
        <v>439.56774754183959</v>
      </c>
      <c r="J42" s="50">
        <f t="shared" si="1"/>
        <v>6.2464841203993053</v>
      </c>
      <c r="K42" s="51">
        <f t="shared" si="8"/>
        <v>445.81423166223891</v>
      </c>
      <c r="L42" s="11">
        <f t="shared" si="2"/>
        <v>3.7151185971853242</v>
      </c>
      <c r="M42" s="11">
        <f t="shared" si="9"/>
        <v>16.276213675712476</v>
      </c>
      <c r="N42" s="12">
        <f t="shared" si="10"/>
        <v>1258.7891678722822</v>
      </c>
      <c r="O42" s="18">
        <f t="shared" si="14"/>
        <v>0.35416115981979246</v>
      </c>
    </row>
    <row r="43" spans="1:15" x14ac:dyDescent="0.2">
      <c r="A43" s="48">
        <v>0.87</v>
      </c>
      <c r="B43" s="48">
        <v>15.264000000000001</v>
      </c>
      <c r="C43" s="11">
        <v>4.24</v>
      </c>
      <c r="D43" s="49">
        <f t="shared" si="3"/>
        <v>4.453780615368391</v>
      </c>
      <c r="E43" s="49">
        <f t="shared" si="7"/>
        <v>2.1983806040480975</v>
      </c>
      <c r="F43" s="11">
        <f t="shared" si="4"/>
        <v>4.5702151507287833E-2</v>
      </c>
      <c r="G43" s="11">
        <f t="shared" si="5"/>
        <v>3.6076252999142939</v>
      </c>
      <c r="H43" s="11">
        <f t="shared" si="6"/>
        <v>2.1500479933881866</v>
      </c>
      <c r="I43" s="12">
        <f t="shared" si="0"/>
        <v>432.91503598971525</v>
      </c>
      <c r="J43" s="50">
        <f t="shared" si="1"/>
        <v>6.4555296596875253</v>
      </c>
      <c r="K43" s="51">
        <f t="shared" si="8"/>
        <v>439.37056564940275</v>
      </c>
      <c r="L43" s="11">
        <f t="shared" si="2"/>
        <v>3.6614213804116895</v>
      </c>
      <c r="M43" s="11">
        <f t="shared" si="9"/>
        <v>16.307167568772957</v>
      </c>
      <c r="N43" s="12">
        <f t="shared" si="10"/>
        <v>1256.5215214866303</v>
      </c>
      <c r="O43" s="18">
        <f t="shared" si="14"/>
        <v>0.34967213703555955</v>
      </c>
    </row>
    <row r="44" spans="1:15" x14ac:dyDescent="0.2">
      <c r="A44" s="48">
        <v>0.9</v>
      </c>
      <c r="B44" s="48">
        <v>15.444000000000001</v>
      </c>
      <c r="C44" s="11">
        <v>4.29</v>
      </c>
      <c r="D44" s="49">
        <f t="shared" si="3"/>
        <v>4.5607808637483052</v>
      </c>
      <c r="E44" s="49">
        <f t="shared" si="7"/>
        <v>2.335204029960547</v>
      </c>
      <c r="F44" s="11">
        <f t="shared" si="4"/>
        <v>7.3322276172278184E-2</v>
      </c>
      <c r="G44" s="11">
        <f t="shared" si="5"/>
        <v>3.5260356573261538</v>
      </c>
      <c r="H44" s="11">
        <f t="shared" si="6"/>
        <v>2.2852725347447631</v>
      </c>
      <c r="I44" s="12">
        <f t="shared" si="0"/>
        <v>423.12427887913844</v>
      </c>
      <c r="J44" s="50">
        <f t="shared" si="1"/>
        <v>6.769438560469311</v>
      </c>
      <c r="K44" s="51">
        <f t="shared" si="8"/>
        <v>429.89371743960777</v>
      </c>
      <c r="L44" s="11">
        <f t="shared" si="2"/>
        <v>3.5824476453300647</v>
      </c>
      <c r="M44" s="11">
        <f t="shared" si="9"/>
        <v>16.338758666201535</v>
      </c>
      <c r="N44" s="12">
        <f t="shared" si="10"/>
        <v>1253.2391823965788</v>
      </c>
      <c r="O44" s="18">
        <f t="shared" si="14"/>
        <v>0.34302607473341101</v>
      </c>
    </row>
    <row r="45" spans="1:15" x14ac:dyDescent="0.2">
      <c r="A45" s="48">
        <v>0.92</v>
      </c>
      <c r="B45" s="48">
        <v>15.515999999999998</v>
      </c>
      <c r="C45" s="11">
        <v>4.3099999999999996</v>
      </c>
      <c r="D45" s="49">
        <f t="shared" si="3"/>
        <v>4.6307665667370568</v>
      </c>
      <c r="E45" s="49">
        <f t="shared" si="7"/>
        <v>2.4278193612952883</v>
      </c>
      <c r="F45" s="11">
        <f t="shared" si="4"/>
        <v>0.10289119033627896</v>
      </c>
      <c r="G45" s="11">
        <f t="shared" si="5"/>
        <v>3.4726702812677952</v>
      </c>
      <c r="H45" s="11">
        <f t="shared" si="6"/>
        <v>2.3771897878885895</v>
      </c>
      <c r="I45" s="12">
        <f t="shared" si="0"/>
        <v>416.72043375213542</v>
      </c>
      <c r="J45" s="50">
        <f t="shared" si="1"/>
        <v>6.9787881922302804</v>
      </c>
      <c r="K45" s="51">
        <f t="shared" si="8"/>
        <v>423.69922194436572</v>
      </c>
      <c r="L45" s="11">
        <f t="shared" si="2"/>
        <v>3.530826849536381</v>
      </c>
      <c r="M45" s="11">
        <f t="shared" si="9"/>
        <v>16.350434927770607</v>
      </c>
      <c r="N45" s="12">
        <f t="shared" si="10"/>
        <v>1251.1278394617639</v>
      </c>
      <c r="O45" s="18">
        <f t="shared" si="14"/>
        <v>0.33865381984197668</v>
      </c>
    </row>
    <row r="46" spans="1:15" x14ac:dyDescent="0.2">
      <c r="A46" s="48">
        <v>0.94</v>
      </c>
      <c r="B46" s="48">
        <v>15.588000000000001</v>
      </c>
      <c r="C46" s="11">
        <v>4.33</v>
      </c>
      <c r="D46" s="49">
        <f t="shared" si="3"/>
        <v>4.6996930594053037</v>
      </c>
      <c r="E46" s="49">
        <f t="shared" si="7"/>
        <v>2.5218132224833938</v>
      </c>
      <c r="F46" s="11">
        <f t="shared" si="4"/>
        <v>0.13667295817245334</v>
      </c>
      <c r="G46" s="11">
        <f t="shared" si="5"/>
        <v>3.4201125724138035</v>
      </c>
      <c r="H46" s="11">
        <f t="shared" si="6"/>
        <v>2.4704961360668491</v>
      </c>
      <c r="I46" s="12">
        <f t="shared" si="0"/>
        <v>410.4135086896564</v>
      </c>
      <c r="J46" s="50">
        <f t="shared" si="1"/>
        <v>7.188085411003466</v>
      </c>
      <c r="K46" s="51">
        <f t="shared" si="8"/>
        <v>417.60159410065984</v>
      </c>
      <c r="L46" s="11">
        <f t="shared" si="2"/>
        <v>3.4800132841721654</v>
      </c>
      <c r="M46" s="11">
        <f t="shared" si="9"/>
        <v>16.354994278262183</v>
      </c>
      <c r="N46" s="12">
        <f t="shared" si="10"/>
        <v>1249.0760310707321</v>
      </c>
      <c r="O46" s="18">
        <f t="shared" si="14"/>
        <v>0.33432840252541207</v>
      </c>
    </row>
    <row r="47" spans="1:15" x14ac:dyDescent="0.2">
      <c r="A47" s="48">
        <v>0.96</v>
      </c>
      <c r="B47" s="48">
        <v>15.696000000000002</v>
      </c>
      <c r="C47" s="11">
        <v>4.3600000000000003</v>
      </c>
      <c r="D47" s="49">
        <f t="shared" si="3"/>
        <v>4.7675763725486986</v>
      </c>
      <c r="E47" s="49">
        <f t="shared" si="7"/>
        <v>2.6171647499343678</v>
      </c>
      <c r="F47" s="11">
        <f t="shared" si="4"/>
        <v>0.1661184994599553</v>
      </c>
      <c r="G47" s="11">
        <f t="shared" si="5"/>
        <v>3.3683503069898664</v>
      </c>
      <c r="H47" s="11">
        <f t="shared" si="6"/>
        <v>2.5651705557885514</v>
      </c>
      <c r="I47" s="12">
        <f t="shared" si="0"/>
        <v>404.20203683878395</v>
      </c>
      <c r="J47" s="50">
        <f t="shared" si="1"/>
        <v>7.3972374038202524</v>
      </c>
      <c r="K47" s="51">
        <f t="shared" si="8"/>
        <v>411.59927424260422</v>
      </c>
      <c r="L47" s="11">
        <f t="shared" si="2"/>
        <v>3.429993952021702</v>
      </c>
      <c r="M47" s="11">
        <f t="shared" si="9"/>
        <v>16.3527581236436</v>
      </c>
      <c r="N47" s="12">
        <f t="shared" si="10"/>
        <v>1247.082115402606</v>
      </c>
      <c r="O47" s="18">
        <f t="shared" si="14"/>
        <v>0.33004985731009717</v>
      </c>
    </row>
    <row r="48" spans="1:15" x14ac:dyDescent="0.2">
      <c r="A48" s="48">
        <v>0.98</v>
      </c>
      <c r="B48" s="48">
        <v>15.876000000000001</v>
      </c>
      <c r="C48" s="11">
        <v>4.41</v>
      </c>
      <c r="D48" s="49">
        <f t="shared" si="3"/>
        <v>4.8344322943421343</v>
      </c>
      <c r="E48" s="49">
        <f t="shared" si="7"/>
        <v>2.7138533958212103</v>
      </c>
      <c r="F48" s="11">
        <f t="shared" si="4"/>
        <v>0.18014277248052799</v>
      </c>
      <c r="G48" s="11">
        <f t="shared" si="5"/>
        <v>3.3173714462244277</v>
      </c>
      <c r="H48" s="11">
        <f t="shared" si="6"/>
        <v>2.6611923417462311</v>
      </c>
      <c r="I48" s="12">
        <f t="shared" si="0"/>
        <v>398.08457354693132</v>
      </c>
      <c r="J48" s="50">
        <f t="shared" si="1"/>
        <v>7.6061555743621527</v>
      </c>
      <c r="K48" s="51">
        <f t="shared" si="8"/>
        <v>405.69072912129349</v>
      </c>
      <c r="L48" s="11">
        <f t="shared" si="2"/>
        <v>3.3807560760107789</v>
      </c>
      <c r="M48" s="11">
        <f t="shared" si="9"/>
        <v>16.3440363531599</v>
      </c>
      <c r="N48" s="12">
        <f t="shared" si="10"/>
        <v>1245.1444926975209</v>
      </c>
      <c r="O48" s="18">
        <f t="shared" si="14"/>
        <v>0.32581819339086671</v>
      </c>
    </row>
    <row r="49" spans="1:15" x14ac:dyDescent="0.2">
      <c r="A49" s="48">
        <v>1</v>
      </c>
      <c r="B49" s="48">
        <v>16.164000000000001</v>
      </c>
      <c r="C49" s="11">
        <v>4.49</v>
      </c>
      <c r="D49" s="49">
        <f t="shared" si="3"/>
        <v>4.9002763740117308</v>
      </c>
      <c r="E49" s="49">
        <f t="shared" si="7"/>
        <v>2.811858923301445</v>
      </c>
      <c r="F49" s="11">
        <f t="shared" si="4"/>
        <v>0.16832670307221342</v>
      </c>
      <c r="G49" s="11">
        <f t="shared" si="5"/>
        <v>3.2671641335487318</v>
      </c>
      <c r="H49" s="11">
        <f t="shared" si="6"/>
        <v>2.7585411020003718</v>
      </c>
      <c r="I49" s="12">
        <f t="shared" si="0"/>
        <v>392.05969602584781</v>
      </c>
      <c r="J49" s="50">
        <f t="shared" si="1"/>
        <v>7.8147553946712609</v>
      </c>
      <c r="K49" s="51">
        <f t="shared" si="8"/>
        <v>399.87445142051905</v>
      </c>
      <c r="L49" s="11">
        <f t="shared" si="2"/>
        <v>3.332287095170992</v>
      </c>
      <c r="M49" s="11">
        <f t="shared" si="9"/>
        <v>16.329127723890593</v>
      </c>
      <c r="N49" s="12">
        <f t="shared" si="10"/>
        <v>1243.261604369274</v>
      </c>
      <c r="O49" s="18">
        <f t="shared" si="14"/>
        <v>0.32163339559044907</v>
      </c>
    </row>
    <row r="50" spans="1:15" x14ac:dyDescent="0.2">
      <c r="A50" s="48">
        <v>1.02</v>
      </c>
      <c r="B50" s="48">
        <v>16.596</v>
      </c>
      <c r="C50" s="11">
        <v>4.6100000000000003</v>
      </c>
      <c r="D50" s="49">
        <f t="shared" si="3"/>
        <v>4.9651239254512518</v>
      </c>
      <c r="E50" s="49">
        <f t="shared" si="7"/>
        <v>2.9111614018104701</v>
      </c>
      <c r="F50" s="11">
        <f t="shared" si="4"/>
        <v>0.12611300242790602</v>
      </c>
      <c r="G50" s="11">
        <f t="shared" si="5"/>
        <v>3.2177166918392439</v>
      </c>
      <c r="H50" s="11">
        <f t="shared" si="6"/>
        <v>2.8571967532366696</v>
      </c>
      <c r="I50" s="12">
        <f t="shared" si="0"/>
        <v>386.12600302070928</v>
      </c>
      <c r="J50" s="50">
        <f t="shared" si="1"/>
        <v>8.0229562616426016</v>
      </c>
      <c r="K50" s="51">
        <f t="shared" si="8"/>
        <v>394.14895928235188</v>
      </c>
      <c r="L50" s="11">
        <f t="shared" si="2"/>
        <v>3.2845746606862658</v>
      </c>
      <c r="M50" s="11">
        <f t="shared" si="9"/>
        <v>16.308320232704304</v>
      </c>
      <c r="N50" s="12">
        <f t="shared" si="10"/>
        <v>1241.4319321265104</v>
      </c>
      <c r="O50" s="18">
        <f t="shared" si="14"/>
        <v>0.31749542530873565</v>
      </c>
    </row>
    <row r="51" spans="1:15" x14ac:dyDescent="0.2">
      <c r="A51" s="48">
        <v>1.05</v>
      </c>
      <c r="B51" s="48">
        <v>17.100000000000001</v>
      </c>
      <c r="C51" s="11">
        <v>4.75</v>
      </c>
      <c r="D51" s="49">
        <f t="shared" si="3"/>
        <v>5.0605596918129008</v>
      </c>
      <c r="E51" s="49">
        <f t="shared" si="7"/>
        <v>3.0629781925648571</v>
      </c>
      <c r="F51" s="11">
        <f t="shared" si="4"/>
        <v>9.6447322178923905E-2</v>
      </c>
      <c r="G51" s="11">
        <f t="shared" si="5"/>
        <v>3.1449451778898068</v>
      </c>
      <c r="H51" s="11">
        <f t="shared" si="6"/>
        <v>3.0075874653115768</v>
      </c>
      <c r="I51" s="12">
        <f t="shared" si="0"/>
        <v>377.39342134677679</v>
      </c>
      <c r="J51" s="50">
        <f t="shared" si="1"/>
        <v>8.334342489194416</v>
      </c>
      <c r="K51" s="51">
        <f t="shared" si="8"/>
        <v>385.72776383597119</v>
      </c>
      <c r="L51" s="11">
        <f t="shared" si="2"/>
        <v>3.2143980319664265</v>
      </c>
      <c r="M51" s="11">
        <f t="shared" si="9"/>
        <v>16.266653114012016</v>
      </c>
      <c r="N51" s="12">
        <f t="shared" si="10"/>
        <v>1238.7839794709564</v>
      </c>
      <c r="O51" s="18">
        <f t="shared" si="14"/>
        <v>0.31137613193924474</v>
      </c>
    </row>
    <row r="52" spans="1:15" x14ac:dyDescent="0.2">
      <c r="A52" s="48">
        <v>1.07</v>
      </c>
      <c r="B52" s="48">
        <v>17.712</v>
      </c>
      <c r="C52" s="11">
        <v>4.92</v>
      </c>
      <c r="D52" s="49">
        <f t="shared" si="3"/>
        <v>5.1229814085866359</v>
      </c>
      <c r="E52" s="49">
        <f t="shared" si="7"/>
        <v>3.1654378207365901</v>
      </c>
      <c r="F52" s="11">
        <f t="shared" si="4"/>
        <v>4.1201452231814838E-2</v>
      </c>
      <c r="G52" s="11">
        <f t="shared" si="5"/>
        <v>3.0973474793945286</v>
      </c>
      <c r="H52" s="11">
        <f t="shared" si="6"/>
        <v>3.1094244628993728</v>
      </c>
      <c r="I52" s="12">
        <f t="shared" si="0"/>
        <v>371.68169752734343</v>
      </c>
      <c r="J52" s="50">
        <f t="shared" si="1"/>
        <v>8.5412178500805087</v>
      </c>
      <c r="K52" s="51">
        <f t="shared" si="8"/>
        <v>380.22291537742393</v>
      </c>
      <c r="L52" s="11">
        <f t="shared" si="2"/>
        <v>3.1685242948118661</v>
      </c>
      <c r="M52" s="11">
        <f t="shared" si="9"/>
        <v>16.232291054976272</v>
      </c>
      <c r="N52" s="12">
        <f t="shared" si="10"/>
        <v>1237.0809615292396</v>
      </c>
      <c r="O52" s="18">
        <f t="shared" si="14"/>
        <v>0.30735491629214357</v>
      </c>
    </row>
    <row r="53" spans="1:15" x14ac:dyDescent="0.2">
      <c r="A53" s="48">
        <v>1.0900000000000001</v>
      </c>
      <c r="B53" s="48">
        <v>18.288</v>
      </c>
      <c r="C53" s="11">
        <v>5.08</v>
      </c>
      <c r="D53" s="49">
        <f t="shared" si="3"/>
        <v>5.184458393453613</v>
      </c>
      <c r="E53" s="49">
        <f t="shared" si="7"/>
        <v>3.2691269886056626</v>
      </c>
      <c r="F53" s="11">
        <f t="shared" si="4"/>
        <v>1.0911555962909811E-2</v>
      </c>
      <c r="G53" s="11">
        <f t="shared" si="5"/>
        <v>3.0504701562234291</v>
      </c>
      <c r="H53" s="11">
        <f t="shared" si="6"/>
        <v>3.2125004234911572</v>
      </c>
      <c r="I53" s="12">
        <f t="shared" si="0"/>
        <v>366.05641874681152</v>
      </c>
      <c r="J53" s="50">
        <f t="shared" si="1"/>
        <v>8.7474410901097528</v>
      </c>
      <c r="K53" s="51">
        <f t="shared" si="8"/>
        <v>374.80385983692128</v>
      </c>
      <c r="L53" s="11">
        <f t="shared" si="2"/>
        <v>3.1233654986410104</v>
      </c>
      <c r="M53" s="11">
        <f t="shared" si="9"/>
        <v>16.192958475252816</v>
      </c>
      <c r="N53" s="12">
        <f t="shared" si="10"/>
        <v>1235.4261505038069</v>
      </c>
      <c r="O53" s="18">
        <f t="shared" si="14"/>
        <v>0.30338022202628318</v>
      </c>
    </row>
    <row r="54" spans="1:15" x14ac:dyDescent="0.2">
      <c r="A54" s="48">
        <v>1.1100000000000001</v>
      </c>
      <c r="B54" s="48">
        <v>18.756</v>
      </c>
      <c r="C54" s="11">
        <v>5.21</v>
      </c>
      <c r="D54" s="49">
        <f t="shared" si="3"/>
        <v>5.2450049446167952</v>
      </c>
      <c r="E54" s="49">
        <f t="shared" si="7"/>
        <v>3.3740270874979985</v>
      </c>
      <c r="F54" s="11">
        <f t="shared" si="4"/>
        <v>1.2253461476249038E-3</v>
      </c>
      <c r="G54" s="11">
        <f t="shared" si="5"/>
        <v>3.0043023057357483</v>
      </c>
      <c r="H54" s="11">
        <f t="shared" si="6"/>
        <v>3.316796595794246</v>
      </c>
      <c r="I54" s="12">
        <f t="shared" si="0"/>
        <v>360.51627668828979</v>
      </c>
      <c r="J54" s="50">
        <f t="shared" si="1"/>
        <v>8.9529476130087424</v>
      </c>
      <c r="K54" s="51">
        <f t="shared" si="8"/>
        <v>369.46922430129854</v>
      </c>
      <c r="L54" s="11">
        <f t="shared" si="2"/>
        <v>3.078910202510821</v>
      </c>
      <c r="M54" s="11">
        <f t="shared" si="9"/>
        <v>16.148899236200354</v>
      </c>
      <c r="N54" s="12">
        <f t="shared" si="10"/>
        <v>1233.8181988063734</v>
      </c>
      <c r="O54" s="18">
        <f t="shared" si="14"/>
        <v>0.29945191654551079</v>
      </c>
    </row>
    <row r="55" spans="1:15" x14ac:dyDescent="0.2">
      <c r="A55" s="48">
        <v>1.1299999999999999</v>
      </c>
      <c r="B55" s="48">
        <v>19.116</v>
      </c>
      <c r="C55" s="11">
        <v>5.31</v>
      </c>
      <c r="D55" s="49">
        <f t="shared" si="3"/>
        <v>5.3046351438806001</v>
      </c>
      <c r="E55" s="49">
        <f t="shared" si="7"/>
        <v>3.4801197903756096</v>
      </c>
      <c r="F55" s="11">
        <f t="shared" si="4"/>
        <v>2.8781681181858469E-5</v>
      </c>
      <c r="G55" s="11">
        <f t="shared" si="5"/>
        <v>2.958833190298567</v>
      </c>
      <c r="H55" s="11">
        <f t="shared" si="6"/>
        <v>3.4222945123105237</v>
      </c>
      <c r="I55" s="12">
        <f t="shared" si="0"/>
        <v>355.05998283582801</v>
      </c>
      <c r="J55" s="50">
        <f t="shared" si="1"/>
        <v>9.1576760371235224</v>
      </c>
      <c r="K55" s="51">
        <f t="shared" si="8"/>
        <v>364.21765887295152</v>
      </c>
      <c r="L55" s="11">
        <f t="shared" si="2"/>
        <v>3.0351471572745958</v>
      </c>
      <c r="M55" s="11">
        <f t="shared" si="9"/>
        <v>16.10034827732812</v>
      </c>
      <c r="N55" s="12">
        <f t="shared" si="10"/>
        <v>1232.255794482174</v>
      </c>
      <c r="O55" s="18">
        <f t="shared" si="14"/>
        <v>0.29556984881211718</v>
      </c>
    </row>
    <row r="56" spans="1:15" x14ac:dyDescent="0.2">
      <c r="A56" s="48">
        <v>1.1499999999999999</v>
      </c>
      <c r="B56" s="48">
        <v>19.296000000000003</v>
      </c>
      <c r="C56" s="11">
        <v>5.36</v>
      </c>
      <c r="D56" s="49">
        <f t="shared" si="3"/>
        <v>5.3633628599260241</v>
      </c>
      <c r="E56" s="49">
        <f t="shared" si="7"/>
        <v>3.5873870475741301</v>
      </c>
      <c r="F56" s="11">
        <f t="shared" si="4"/>
        <v>1.1308826882056859E-5</v>
      </c>
      <c r="G56" s="11">
        <f t="shared" si="5"/>
        <v>2.9140522347894633</v>
      </c>
      <c r="H56" s="11">
        <f t="shared" si="6"/>
        <v>3.5289759850413223</v>
      </c>
      <c r="I56" s="12">
        <f t="shared" si="0"/>
        <v>349.68626817473557</v>
      </c>
      <c r="J56" s="50">
        <f t="shared" si="1"/>
        <v>9.3615680795680305</v>
      </c>
      <c r="K56" s="51">
        <f t="shared" si="8"/>
        <v>359.0478362543036</v>
      </c>
      <c r="L56" s="11">
        <f t="shared" si="2"/>
        <v>2.9920653021191965</v>
      </c>
      <c r="M56" s="11">
        <f t="shared" si="9"/>
        <v>16.047531915859437</v>
      </c>
      <c r="N56" s="12">
        <f t="shared" si="10"/>
        <v>1230.7376603967627</v>
      </c>
      <c r="O56" s="18">
        <f t="shared" si="14"/>
        <v>0.29173385020050047</v>
      </c>
    </row>
    <row r="57" spans="1:15" x14ac:dyDescent="0.2">
      <c r="A57" s="48">
        <v>1.17</v>
      </c>
      <c r="B57" s="48">
        <v>19.404</v>
      </c>
      <c r="C57" s="11">
        <v>5.39</v>
      </c>
      <c r="D57" s="49">
        <f t="shared" si="3"/>
        <v>5.421201751536195</v>
      </c>
      <c r="E57" s="49">
        <f t="shared" si="7"/>
        <v>3.695811082604854</v>
      </c>
      <c r="F57" s="11">
        <f t="shared" si="4"/>
        <v>9.7354929892646636E-4</v>
      </c>
      <c r="G57" s="11">
        <f t="shared" si="5"/>
        <v>2.8699490241369752</v>
      </c>
      <c r="H57" s="11">
        <f t="shared" si="6"/>
        <v>3.6368231012572672</v>
      </c>
      <c r="I57" s="12">
        <f t="shared" si="0"/>
        <v>344.39388289643705</v>
      </c>
      <c r="J57" s="50">
        <f t="shared" si="1"/>
        <v>9.5645684441445677</v>
      </c>
      <c r="K57" s="51">
        <f t="shared" si="8"/>
        <v>353.95845134058163</v>
      </c>
      <c r="L57" s="11">
        <f t="shared" si="2"/>
        <v>2.9496537611715135</v>
      </c>
      <c r="M57" s="11">
        <f t="shared" si="9"/>
        <v>15.990668136488335</v>
      </c>
      <c r="N57" s="12">
        <f t="shared" si="10"/>
        <v>1229.2625534341405</v>
      </c>
      <c r="O57" s="18">
        <f t="shared" si="14"/>
        <v>0.28794373533281592</v>
      </c>
    </row>
    <row r="58" spans="1:15" x14ac:dyDescent="0.2">
      <c r="A58" s="48">
        <v>1.19</v>
      </c>
      <c r="B58" s="48">
        <v>19.440000000000001</v>
      </c>
      <c r="C58" s="11">
        <v>5.4</v>
      </c>
      <c r="D58" s="49">
        <f t="shared" si="3"/>
        <v>5.4781652707730988</v>
      </c>
      <c r="E58" s="49">
        <f t="shared" si="7"/>
        <v>3.8053743880203159</v>
      </c>
      <c r="F58" s="11">
        <f t="shared" si="4"/>
        <v>6.1098095550317956E-3</v>
      </c>
      <c r="G58" s="11">
        <f t="shared" si="5"/>
        <v>2.8265133008982799</v>
      </c>
      <c r="H58" s="11">
        <f t="shared" si="6"/>
        <v>3.7458182193321914</v>
      </c>
      <c r="I58" s="12">
        <f t="shared" si="0"/>
        <v>339.18159610779361</v>
      </c>
      <c r="J58" s="50">
        <f t="shared" si="1"/>
        <v>9.7666247129185919</v>
      </c>
      <c r="K58" s="51">
        <f t="shared" si="8"/>
        <v>348.94822082071221</v>
      </c>
      <c r="L58" s="11">
        <f t="shared" si="2"/>
        <v>2.9079018401726016</v>
      </c>
      <c r="M58" s="11">
        <f t="shared" si="9"/>
        <v>15.929966871650732</v>
      </c>
      <c r="N58" s="12">
        <f t="shared" si="10"/>
        <v>1227.8292637064571</v>
      </c>
      <c r="O58" s="18">
        <f t="shared" si="14"/>
        <v>0.28419930289602291</v>
      </c>
    </row>
    <row r="59" spans="1:15" x14ac:dyDescent="0.2">
      <c r="A59" s="48">
        <v>1.22</v>
      </c>
      <c r="B59" s="48">
        <v>19.584000000000003</v>
      </c>
      <c r="C59" s="11">
        <v>5.44</v>
      </c>
      <c r="D59" s="49">
        <f t="shared" si="3"/>
        <v>5.5619981525450584</v>
      </c>
      <c r="E59" s="49">
        <f t="shared" si="7"/>
        <v>3.9722343325966678</v>
      </c>
      <c r="F59" s="11">
        <f t="shared" si="4"/>
        <v>1.4883549224407234E-2</v>
      </c>
      <c r="G59" s="11">
        <f t="shared" si="5"/>
        <v>2.7625891982492625</v>
      </c>
      <c r="H59" s="11">
        <f t="shared" si="6"/>
        <v>3.9114254649478468</v>
      </c>
      <c r="I59" s="12">
        <f t="shared" si="0"/>
        <v>331.51070378991153</v>
      </c>
      <c r="J59" s="50">
        <f t="shared" si="1"/>
        <v>10.067831072292385</v>
      </c>
      <c r="K59" s="51">
        <f t="shared" si="8"/>
        <v>341.57853486220392</v>
      </c>
      <c r="L59" s="11">
        <f t="shared" si="2"/>
        <v>2.8464877905183661</v>
      </c>
      <c r="M59" s="11">
        <f t="shared" si="9"/>
        <v>15.832159832105217</v>
      </c>
      <c r="N59" s="12">
        <f t="shared" si="10"/>
        <v>1225.7551694684425</v>
      </c>
      <c r="O59" s="18">
        <f t="shared" si="14"/>
        <v>0.27866783136662754</v>
      </c>
    </row>
    <row r="60" spans="1:15" x14ac:dyDescent="0.2">
      <c r="A60" s="48">
        <v>1.24</v>
      </c>
      <c r="B60" s="48">
        <v>19.835999999999999</v>
      </c>
      <c r="C60" s="11">
        <v>5.51</v>
      </c>
      <c r="D60" s="49">
        <f t="shared" si="3"/>
        <v>5.6168307651157487</v>
      </c>
      <c r="E60" s="49">
        <f t="shared" si="7"/>
        <v>4.0845709478989827</v>
      </c>
      <c r="F60" s="11">
        <f t="shared" si="4"/>
        <v>1.1412812375216325E-2</v>
      </c>
      <c r="G60" s="11">
        <f t="shared" si="5"/>
        <v>2.7207783302414423</v>
      </c>
      <c r="H60" s="11">
        <f t="shared" si="6"/>
        <v>4.0232151478146552</v>
      </c>
      <c r="I60" s="12">
        <f t="shared" si="0"/>
        <v>326.49339962897307</v>
      </c>
      <c r="J60" s="50">
        <f t="shared" si="1"/>
        <v>10.267315724535257</v>
      </c>
      <c r="K60" s="51">
        <f t="shared" si="8"/>
        <v>336.76071535350832</v>
      </c>
      <c r="L60" s="11">
        <f t="shared" si="2"/>
        <v>2.8063392946125694</v>
      </c>
      <c r="M60" s="11">
        <f t="shared" si="9"/>
        <v>15.762732887333108</v>
      </c>
      <c r="N60" s="12">
        <f t="shared" si="10"/>
        <v>1224.4213406362235</v>
      </c>
      <c r="O60" s="18">
        <f t="shared" si="14"/>
        <v>0.27503662683510854</v>
      </c>
    </row>
    <row r="61" spans="1:15" x14ac:dyDescent="0.2">
      <c r="A61" s="48">
        <v>1.26</v>
      </c>
      <c r="B61" s="48">
        <v>20.196000000000002</v>
      </c>
      <c r="C61" s="11">
        <v>5.61</v>
      </c>
      <c r="D61" s="49">
        <f t="shared" si="3"/>
        <v>5.6708335043458185</v>
      </c>
      <c r="E61" s="49">
        <f t="shared" si="7"/>
        <v>4.1979876179858993</v>
      </c>
      <c r="F61" s="11">
        <f t="shared" si="4"/>
        <v>3.7007152509926739E-3</v>
      </c>
      <c r="G61" s="11">
        <f t="shared" si="5"/>
        <v>2.6796002558044774</v>
      </c>
      <c r="H61" s="11">
        <f t="shared" si="6"/>
        <v>4.1360931631064322</v>
      </c>
      <c r="I61" s="12">
        <f t="shared" si="0"/>
        <v>321.55203069653726</v>
      </c>
      <c r="J61" s="50">
        <f t="shared" si="1"/>
        <v>10.465694000907268</v>
      </c>
      <c r="K61" s="51">
        <f t="shared" si="8"/>
        <v>332.01772469744452</v>
      </c>
      <c r="L61" s="11">
        <f t="shared" si="2"/>
        <v>2.7668143724787044</v>
      </c>
      <c r="M61" s="11">
        <f t="shared" si="9"/>
        <v>15.690143643757787</v>
      </c>
      <c r="N61" s="12">
        <f t="shared" si="10"/>
        <v>1223.1253449721612</v>
      </c>
      <c r="O61" s="18">
        <f t="shared" si="14"/>
        <v>0.27145028599256227</v>
      </c>
    </row>
    <row r="62" spans="1:15" x14ac:dyDescent="0.2">
      <c r="A62" s="48">
        <v>1.28</v>
      </c>
      <c r="B62" s="48">
        <v>20.591999999999999</v>
      </c>
      <c r="C62" s="11">
        <v>5.72</v>
      </c>
      <c r="D62" s="49">
        <f t="shared" si="3"/>
        <v>5.7240189300920585</v>
      </c>
      <c r="E62" s="49">
        <f t="shared" si="7"/>
        <v>4.3124679965877402</v>
      </c>
      <c r="F62" s="11">
        <f t="shared" si="4"/>
        <v>1.6151799084855602E-5</v>
      </c>
      <c r="G62" s="11">
        <f t="shared" si="5"/>
        <v>2.6390453978182942</v>
      </c>
      <c r="H62" s="11">
        <f t="shared" si="6"/>
        <v>4.2500430392741695</v>
      </c>
      <c r="I62" s="12">
        <f t="shared" si="0"/>
        <v>316.68544773819531</v>
      </c>
      <c r="J62" s="50">
        <f t="shared" si="1"/>
        <v>10.662925186262102</v>
      </c>
      <c r="K62" s="51">
        <f t="shared" si="8"/>
        <v>327.34837292445741</v>
      </c>
      <c r="L62" s="11">
        <f t="shared" si="2"/>
        <v>2.7279031077038116</v>
      </c>
      <c r="M62" s="11">
        <f t="shared" si="9"/>
        <v>15.614569027953573</v>
      </c>
      <c r="N62" s="12">
        <f t="shared" si="10"/>
        <v>1221.8661126556747</v>
      </c>
      <c r="O62" s="18">
        <f t="shared" si="14"/>
        <v>0.26790854540763021</v>
      </c>
    </row>
    <row r="63" spans="1:15" x14ac:dyDescent="0.2">
      <c r="A63" s="48">
        <v>1.3</v>
      </c>
      <c r="B63" s="48">
        <v>20.988</v>
      </c>
      <c r="C63" s="11">
        <v>5.83</v>
      </c>
      <c r="D63" s="49">
        <f t="shared" si="3"/>
        <v>5.776399412122009</v>
      </c>
      <c r="E63" s="49">
        <f t="shared" si="7"/>
        <v>4.4279959848301802</v>
      </c>
      <c r="F63" s="11">
        <f t="shared" si="4"/>
        <v>2.8730230208662407E-3</v>
      </c>
      <c r="G63" s="11">
        <f t="shared" si="5"/>
        <v>2.5991043241093434</v>
      </c>
      <c r="H63" s="11">
        <f t="shared" si="6"/>
        <v>4.3650485540602748</v>
      </c>
      <c r="I63" s="12">
        <f t="shared" si="0"/>
        <v>311.89251889312123</v>
      </c>
      <c r="J63" s="50">
        <f t="shared" si="1"/>
        <v>10.858970907771193</v>
      </c>
      <c r="K63" s="51">
        <f t="shared" si="8"/>
        <v>322.75148980089244</v>
      </c>
      <c r="L63" s="11">
        <f t="shared" si="2"/>
        <v>2.6895957483407704</v>
      </c>
      <c r="M63" s="11">
        <f t="shared" si="9"/>
        <v>15.536179299561482</v>
      </c>
      <c r="N63" s="12">
        <f t="shared" si="10"/>
        <v>1220.6426029631671</v>
      </c>
      <c r="O63" s="18">
        <f t="shared" si="14"/>
        <v>0.26441112985684595</v>
      </c>
    </row>
    <row r="64" spans="1:15" x14ac:dyDescent="0.2">
      <c r="A64" s="48">
        <v>1.32</v>
      </c>
      <c r="B64" s="48">
        <v>21.276</v>
      </c>
      <c r="C64" s="11">
        <v>5.91</v>
      </c>
      <c r="D64" s="49">
        <f t="shared" si="3"/>
        <v>5.8279871329908985</v>
      </c>
      <c r="E64" s="49">
        <f t="shared" si="7"/>
        <v>4.5445557274899979</v>
      </c>
      <c r="F64" s="11">
        <f t="shared" si="4"/>
        <v>6.726110355052585E-3</v>
      </c>
      <c r="G64" s="11">
        <f t="shared" si="5"/>
        <v>2.5597677452568819</v>
      </c>
      <c r="H64" s="11">
        <f t="shared" si="6"/>
        <v>4.4810937307256165</v>
      </c>
      <c r="I64" s="12">
        <f t="shared" si="0"/>
        <v>307.17212943082581</v>
      </c>
      <c r="J64" s="50">
        <f t="shared" si="1"/>
        <v>11.053795047620801</v>
      </c>
      <c r="K64" s="51">
        <f t="shared" si="8"/>
        <v>318.22592447844659</v>
      </c>
      <c r="L64" s="11">
        <f t="shared" si="2"/>
        <v>2.6518827039870549</v>
      </c>
      <c r="M64" s="11">
        <f t="shared" si="9"/>
        <v>15.455138277037667</v>
      </c>
      <c r="N64" s="12">
        <f t="shared" si="10"/>
        <v>1219.4538035572164</v>
      </c>
      <c r="O64" s="18">
        <f t="shared" si="14"/>
        <v>0.26095775301217922</v>
      </c>
    </row>
    <row r="65" spans="1:30" x14ac:dyDescent="0.2">
      <c r="A65" s="48">
        <v>1.34</v>
      </c>
      <c r="B65" s="48">
        <v>21.384</v>
      </c>
      <c r="C65" s="11">
        <v>5.94</v>
      </c>
      <c r="D65" s="49">
        <f t="shared" si="3"/>
        <v>5.8787940908750365</v>
      </c>
      <c r="E65" s="49">
        <f t="shared" si="7"/>
        <v>4.6621316093074991</v>
      </c>
      <c r="F65" s="11">
        <f t="shared" si="4"/>
        <v>3.7461633118133428E-3</v>
      </c>
      <c r="G65" s="11">
        <f t="shared" si="5"/>
        <v>2.5210265124324582</v>
      </c>
      <c r="H65" s="11">
        <f t="shared" si="6"/>
        <v>4.5981628343336975</v>
      </c>
      <c r="I65" s="12">
        <f t="shared" si="0"/>
        <v>302.523181491895</v>
      </c>
      <c r="J65" s="50">
        <f t="shared" si="1"/>
        <v>11.247363658588004</v>
      </c>
      <c r="K65" s="51">
        <f t="shared" si="8"/>
        <v>313.77054515048303</v>
      </c>
      <c r="L65" s="11">
        <f t="shared" si="2"/>
        <v>2.614754542920692</v>
      </c>
      <c r="M65" s="11">
        <f t="shared" si="9"/>
        <v>15.371603556010822</v>
      </c>
      <c r="N65" s="12">
        <f t="shared" si="10"/>
        <v>1218.298729788401</v>
      </c>
      <c r="O65" s="18">
        <f t="shared" si="14"/>
        <v>0.25754811810809319</v>
      </c>
    </row>
    <row r="66" spans="1:30" x14ac:dyDescent="0.2">
      <c r="A66" s="48">
        <v>1.37</v>
      </c>
      <c r="B66" s="48">
        <v>21.347999999999999</v>
      </c>
      <c r="C66" s="11">
        <v>5.93</v>
      </c>
      <c r="D66" s="49">
        <f t="shared" si="3"/>
        <v>5.9535663969149759</v>
      </c>
      <c r="E66" s="49">
        <f t="shared" si="7"/>
        <v>4.8407386012149489</v>
      </c>
      <c r="F66" s="11">
        <f t="shared" si="4"/>
        <v>5.5537506355419954E-4</v>
      </c>
      <c r="G66" s="11">
        <f t="shared" si="5"/>
        <v>2.4640112641722043</v>
      </c>
      <c r="H66" s="11">
        <f t="shared" si="6"/>
        <v>4.7756525177568729</v>
      </c>
      <c r="I66" s="12">
        <f t="shared" ref="I66:I129" si="15">$Q$2*G66</f>
        <v>295.68135170066449</v>
      </c>
      <c r="J66" s="50">
        <f t="shared" ref="J66:J129" si="16">$Q$9*D66*D66</f>
        <v>11.535293320143696</v>
      </c>
      <c r="K66" s="51">
        <f t="shared" si="8"/>
        <v>307.21664502080819</v>
      </c>
      <c r="L66" s="11">
        <f t="shared" ref="L66:L129" si="17">K66/$Q$2</f>
        <v>2.5601387085067349</v>
      </c>
      <c r="M66" s="11">
        <f t="shared" si="9"/>
        <v>15.241955786407001</v>
      </c>
      <c r="N66" s="12">
        <f t="shared" si="10"/>
        <v>1216.6272670698456</v>
      </c>
      <c r="O66" s="18">
        <f t="shared" si="14"/>
        <v>0.25251500877562622</v>
      </c>
    </row>
    <row r="67" spans="1:30" x14ac:dyDescent="0.2">
      <c r="A67" s="48">
        <v>1.39</v>
      </c>
      <c r="B67" s="48">
        <v>21.167999999999999</v>
      </c>
      <c r="C67" s="11">
        <v>5.88</v>
      </c>
      <c r="D67" s="49">
        <f t="shared" ref="D67:D130" si="18">$Q$1*(1-EXP(-(A67-$Q$7)/$Q$6))</f>
        <v>6.0024727544377638</v>
      </c>
      <c r="E67" s="49">
        <f t="shared" si="7"/>
        <v>4.960788056303703</v>
      </c>
      <c r="F67" s="11">
        <f t="shared" ref="F67:F130" si="19">(C67-D67)^2</f>
        <v>1.499957557957283E-2</v>
      </c>
      <c r="G67" s="11">
        <f t="shared" ref="G67:G130" si="20">($Q$1/$Q$6)*EXP(-(A67-$Q$7)/$Q$6)</f>
        <v>2.426719273817151</v>
      </c>
      <c r="H67" s="11">
        <f t="shared" ref="H67:H130" si="21">$Q$1*(A67+$Q$6*EXP(-(A67-$Q$7)/$Q$6))-$Q$1*$Q$6</f>
        <v>4.8952141523319259</v>
      </c>
      <c r="I67" s="12">
        <f t="shared" si="15"/>
        <v>291.20631285805814</v>
      </c>
      <c r="J67" s="50">
        <f t="shared" si="16"/>
        <v>11.725588104967786</v>
      </c>
      <c r="K67" s="51">
        <f t="shared" si="8"/>
        <v>302.93190096302595</v>
      </c>
      <c r="L67" s="11">
        <f t="shared" si="17"/>
        <v>2.5244325080252161</v>
      </c>
      <c r="M67" s="11">
        <f t="shared" si="9"/>
        <v>15.152837349838352</v>
      </c>
      <c r="N67" s="12">
        <f t="shared" si="10"/>
        <v>1215.55237510404</v>
      </c>
      <c r="O67" s="18">
        <f t="shared" si="14"/>
        <v>0.24921336765690394</v>
      </c>
    </row>
    <row r="68" spans="1:30" x14ac:dyDescent="0.2">
      <c r="A68" s="48">
        <v>1.41</v>
      </c>
      <c r="B68" s="48">
        <v>20.988</v>
      </c>
      <c r="C68" s="11">
        <v>5.83</v>
      </c>
      <c r="D68" s="49">
        <f t="shared" si="18"/>
        <v>6.050638930517569</v>
      </c>
      <c r="E68" s="49">
        <f t="shared" ref="E68:E131" si="22">D68*(A68-A67)+E67</f>
        <v>5.0818008349140547</v>
      </c>
      <c r="F68" s="11">
        <f t="shared" si="19"/>
        <v>4.8681537659936588E-2</v>
      </c>
      <c r="G68" s="11">
        <f t="shared" si="20"/>
        <v>2.3899916853237544</v>
      </c>
      <c r="H68" s="11">
        <f t="shared" si="21"/>
        <v>5.0157464934296829</v>
      </c>
      <c r="I68" s="12">
        <f t="shared" si="15"/>
        <v>286.79900223885051</v>
      </c>
      <c r="J68" s="50">
        <f t="shared" si="16"/>
        <v>11.914524484564577</v>
      </c>
      <c r="K68" s="51">
        <f t="shared" ref="K68:K131" si="23">I68+J68</f>
        <v>298.7135267234151</v>
      </c>
      <c r="L68" s="11">
        <f t="shared" si="17"/>
        <v>2.4892793893617924</v>
      </c>
      <c r="M68" s="11">
        <f t="shared" ref="M68:M131" si="24">L68*D68</f>
        <v>15.061730782207462</v>
      </c>
      <c r="N68" s="12">
        <f t="shared" ref="N68:N131" si="25">SQRT((POWER(K68,2)+POWER(($Q$2*9.81),2)))</f>
        <v>1214.5079707632801</v>
      </c>
      <c r="O68" s="18">
        <f t="shared" si="14"/>
        <v>0.24595435675542174</v>
      </c>
    </row>
    <row r="69" spans="1:30" x14ac:dyDescent="0.2">
      <c r="A69" s="48">
        <v>1.43</v>
      </c>
      <c r="B69" s="48">
        <v>20.88</v>
      </c>
      <c r="C69" s="11">
        <v>5.8</v>
      </c>
      <c r="D69" s="49">
        <f t="shared" si="18"/>
        <v>6.0980761275541679</v>
      </c>
      <c r="E69" s="49">
        <f t="shared" si="22"/>
        <v>5.2037623574651377</v>
      </c>
      <c r="F69" s="11">
        <f t="shared" si="19"/>
        <v>8.8849377817688702E-2</v>
      </c>
      <c r="G69" s="11">
        <f t="shared" si="20"/>
        <v>2.3538199566576945</v>
      </c>
      <c r="H69" s="11">
        <f t="shared" si="21"/>
        <v>5.1372348497300155</v>
      </c>
      <c r="I69" s="12">
        <f t="shared" si="15"/>
        <v>282.45839479892334</v>
      </c>
      <c r="J69" s="50">
        <f t="shared" si="16"/>
        <v>12.102077307369026</v>
      </c>
      <c r="K69" s="51">
        <f t="shared" si="23"/>
        <v>294.56047210629237</v>
      </c>
      <c r="L69" s="11">
        <f t="shared" si="17"/>
        <v>2.4546706008857697</v>
      </c>
      <c r="M69" s="11">
        <f t="shared" si="24"/>
        <v>14.968768192270558</v>
      </c>
      <c r="N69" s="12">
        <f t="shared" si="25"/>
        <v>1213.4931856947044</v>
      </c>
      <c r="O69" s="18">
        <f t="shared" si="14"/>
        <v>0.24273764004505841</v>
      </c>
    </row>
    <row r="70" spans="1:30" x14ac:dyDescent="0.2">
      <c r="A70" s="48">
        <v>1.45</v>
      </c>
      <c r="B70" s="48">
        <v>20.952000000000002</v>
      </c>
      <c r="C70" s="11">
        <v>5.82</v>
      </c>
      <c r="D70" s="49">
        <f t="shared" si="18"/>
        <v>6.1447953784027431</v>
      </c>
      <c r="E70" s="49">
        <f t="shared" si="22"/>
        <v>5.3266582650331928</v>
      </c>
      <c r="F70" s="11">
        <f t="shared" si="19"/>
        <v>0.10549203783178092</v>
      </c>
      <c r="G70" s="11">
        <f t="shared" si="20"/>
        <v>2.3181956750654997</v>
      </c>
      <c r="H70" s="11">
        <f t="shared" si="21"/>
        <v>5.2596647522610329</v>
      </c>
      <c r="I70" s="12">
        <f t="shared" si="15"/>
        <v>278.18348100786</v>
      </c>
      <c r="J70" s="50">
        <f t="shared" si="16"/>
        <v>12.288223175634974</v>
      </c>
      <c r="K70" s="51">
        <f t="shared" si="23"/>
        <v>290.47170418349498</v>
      </c>
      <c r="L70" s="11">
        <f t="shared" si="17"/>
        <v>2.4205975348624582</v>
      </c>
      <c r="M70" s="11">
        <f t="shared" si="24"/>
        <v>14.874076545195907</v>
      </c>
      <c r="N70" s="12">
        <f t="shared" si="25"/>
        <v>1212.5071756205255</v>
      </c>
      <c r="O70" s="18">
        <f t="shared" si="14"/>
        <v>0.23956287436801363</v>
      </c>
    </row>
    <row r="71" spans="1:30" x14ac:dyDescent="0.2">
      <c r="A71" s="48">
        <v>1.47</v>
      </c>
      <c r="B71" s="48">
        <v>21.312000000000001</v>
      </c>
      <c r="C71" s="11">
        <v>5.92</v>
      </c>
      <c r="D71" s="49">
        <f t="shared" si="18"/>
        <v>6.1908075489398868</v>
      </c>
      <c r="E71" s="49">
        <f t="shared" si="22"/>
        <v>5.4504744160119909</v>
      </c>
      <c r="F71" s="11">
        <f t="shared" si="19"/>
        <v>7.3336728562829231E-2</v>
      </c>
      <c r="G71" s="11">
        <f t="shared" si="20"/>
        <v>2.2831105551179198</v>
      </c>
      <c r="H71" s="11">
        <f t="shared" si="21"/>
        <v>5.3830219510339266</v>
      </c>
      <c r="I71" s="12">
        <f t="shared" si="15"/>
        <v>273.97326661415036</v>
      </c>
      <c r="J71" s="50">
        <f t="shared" si="16"/>
        <v>12.472940377641637</v>
      </c>
      <c r="K71" s="51">
        <f t="shared" si="23"/>
        <v>286.446206991792</v>
      </c>
      <c r="L71" s="11">
        <f t="shared" si="17"/>
        <v>2.3870517249316001</v>
      </c>
      <c r="M71" s="11">
        <f t="shared" si="24"/>
        <v>14.777777838416528</v>
      </c>
      <c r="N71" s="12">
        <f t="shared" si="25"/>
        <v>1211.5491197223432</v>
      </c>
      <c r="O71" s="18">
        <f t="shared" si="14"/>
        <v>0.23642970997117996</v>
      </c>
    </row>
    <row r="72" spans="1:30" x14ac:dyDescent="0.2">
      <c r="A72" s="48">
        <v>1.49</v>
      </c>
      <c r="B72" s="48">
        <v>21.888000000000002</v>
      </c>
      <c r="C72" s="11">
        <v>6.08</v>
      </c>
      <c r="D72" s="49">
        <f t="shared" si="18"/>
        <v>6.2361233405907672</v>
      </c>
      <c r="E72" s="49">
        <f t="shared" si="22"/>
        <v>5.5751968828238061</v>
      </c>
      <c r="F72" s="11">
        <f t="shared" si="19"/>
        <v>2.4374497477220685E-2</v>
      </c>
      <c r="G72" s="11">
        <f t="shared" si="20"/>
        <v>2.2485564367829203</v>
      </c>
      <c r="H72" s="11">
        <f t="shared" si="21"/>
        <v>5.5072924117287148</v>
      </c>
      <c r="I72" s="12">
        <f t="shared" si="15"/>
        <v>269.82677241395044</v>
      </c>
      <c r="J72" s="50">
        <f t="shared" si="16"/>
        <v>12.656208822165285</v>
      </c>
      <c r="K72" s="51">
        <f t="shared" si="23"/>
        <v>282.48298123611573</v>
      </c>
      <c r="L72" s="11">
        <f t="shared" si="17"/>
        <v>2.3540248436342979</v>
      </c>
      <c r="M72" s="11">
        <f t="shared" si="24"/>
        <v>14.679989271718377</v>
      </c>
      <c r="N72" s="12">
        <f t="shared" si="25"/>
        <v>1210.6182200380283</v>
      </c>
      <c r="O72" s="18">
        <f t="shared" si="14"/>
        <v>0.23333779102320323</v>
      </c>
    </row>
    <row r="73" spans="1:30" x14ac:dyDescent="0.2">
      <c r="A73" s="48">
        <v>1.51</v>
      </c>
      <c r="B73" s="48">
        <v>22.608000000000001</v>
      </c>
      <c r="C73" s="11">
        <v>6.28</v>
      </c>
      <c r="D73" s="49">
        <f t="shared" si="18"/>
        <v>6.2807532928180425</v>
      </c>
      <c r="E73" s="49">
        <f t="shared" si="22"/>
        <v>5.7008119486801672</v>
      </c>
      <c r="F73" s="11">
        <f t="shared" si="19"/>
        <v>5.6745006971405174E-7</v>
      </c>
      <c r="G73" s="11">
        <f t="shared" si="20"/>
        <v>2.2145252835278346</v>
      </c>
      <c r="H73" s="11">
        <f t="shared" si="21"/>
        <v>5.6324623124301798</v>
      </c>
      <c r="I73" s="12">
        <f t="shared" si="15"/>
        <v>265.74303402334016</v>
      </c>
      <c r="J73" s="50">
        <f t="shared" si="16"/>
        <v>12.838009975144592</v>
      </c>
      <c r="K73" s="51">
        <f t="shared" si="23"/>
        <v>278.58104399848474</v>
      </c>
      <c r="L73" s="11">
        <f t="shared" si="17"/>
        <v>2.3215086999873731</v>
      </c>
      <c r="M73" s="11">
        <f t="shared" si="24"/>
        <v>14.580823411751426</v>
      </c>
      <c r="N73" s="12">
        <f t="shared" si="25"/>
        <v>1209.7137008711134</v>
      </c>
      <c r="O73" s="18">
        <f t="shared" si="14"/>
        <v>0.23028675611252389</v>
      </c>
      <c r="AD73" t="s">
        <v>67</v>
      </c>
    </row>
    <row r="74" spans="1:30" x14ac:dyDescent="0.2">
      <c r="A74" s="48">
        <v>1.54</v>
      </c>
      <c r="B74" s="48">
        <v>23.328000000000003</v>
      </c>
      <c r="C74" s="11">
        <v>6.48</v>
      </c>
      <c r="D74" s="49">
        <f t="shared" si="18"/>
        <v>6.3464349353618799</v>
      </c>
      <c r="E74" s="49">
        <f t="shared" si="22"/>
        <v>5.891204996741024</v>
      </c>
      <c r="F74" s="11">
        <f t="shared" si="19"/>
        <v>1.7839626491785325E-2</v>
      </c>
      <c r="G74" s="11">
        <f t="shared" si="20"/>
        <v>2.1644418321256818</v>
      </c>
      <c r="H74" s="11">
        <f t="shared" si="21"/>
        <v>5.8218738920789743</v>
      </c>
      <c r="I74" s="12">
        <f t="shared" si="15"/>
        <v>259.73301985508181</v>
      </c>
      <c r="J74" s="50">
        <f t="shared" si="16"/>
        <v>13.107923656555169</v>
      </c>
      <c r="K74" s="51">
        <f t="shared" si="23"/>
        <v>272.84094351163697</v>
      </c>
      <c r="L74" s="11">
        <f t="shared" si="17"/>
        <v>2.2736745292636416</v>
      </c>
      <c r="M74" s="11">
        <f t="shared" si="24"/>
        <v>14.429727464161251</v>
      </c>
      <c r="N74" s="12">
        <f t="shared" si="25"/>
        <v>1208.4047419868562</v>
      </c>
      <c r="O74" s="18">
        <f t="shared" si="14"/>
        <v>0.22578605828956988</v>
      </c>
      <c r="AD74" t="s">
        <v>68</v>
      </c>
    </row>
    <row r="75" spans="1:30" x14ac:dyDescent="0.2">
      <c r="A75" s="48">
        <v>1.56</v>
      </c>
      <c r="B75" s="48">
        <v>23.94</v>
      </c>
      <c r="C75" s="11">
        <v>6.65</v>
      </c>
      <c r="D75" s="49">
        <f t="shared" si="18"/>
        <v>6.389395358318704</v>
      </c>
      <c r="E75" s="49">
        <f t="shared" si="22"/>
        <v>6.0189929039073986</v>
      </c>
      <c r="F75" s="11">
        <f t="shared" si="19"/>
        <v>6.7914779265836875E-2</v>
      </c>
      <c r="G75" s="11">
        <f t="shared" si="20"/>
        <v>2.1316837254151499</v>
      </c>
      <c r="H75" s="11">
        <f t="shared" si="21"/>
        <v>5.9492332869484397</v>
      </c>
      <c r="I75" s="12">
        <f t="shared" si="15"/>
        <v>255.80204704981799</v>
      </c>
      <c r="J75" s="50">
        <f t="shared" si="16"/>
        <v>13.285985166260906</v>
      </c>
      <c r="K75" s="51">
        <f t="shared" si="23"/>
        <v>269.08803221607889</v>
      </c>
      <c r="L75" s="11">
        <f t="shared" si="17"/>
        <v>2.2424002684673239</v>
      </c>
      <c r="M75" s="11">
        <f t="shared" si="24"/>
        <v>14.327581866837734</v>
      </c>
      <c r="N75" s="12">
        <f t="shared" si="25"/>
        <v>1207.5629213759098</v>
      </c>
      <c r="O75" s="18">
        <f t="shared" si="14"/>
        <v>0.22283561995219028</v>
      </c>
    </row>
    <row r="76" spans="1:30" x14ac:dyDescent="0.2">
      <c r="A76" s="48">
        <v>1.58</v>
      </c>
      <c r="B76" s="48">
        <v>24.335999999999999</v>
      </c>
      <c r="C76" s="11">
        <v>6.76</v>
      </c>
      <c r="D76" s="49">
        <f t="shared" si="18"/>
        <v>6.4317055895731414</v>
      </c>
      <c r="E76" s="49">
        <f t="shared" si="22"/>
        <v>6.1476270156988617</v>
      </c>
      <c r="F76" s="11">
        <f t="shared" si="19"/>
        <v>0.10777721991751853</v>
      </c>
      <c r="G76" s="11">
        <f t="shared" si="20"/>
        <v>2.0994214017463855</v>
      </c>
      <c r="H76" s="11">
        <f t="shared" si="21"/>
        <v>6.077445371833976</v>
      </c>
      <c r="I76" s="12">
        <f t="shared" si="15"/>
        <v>251.93056820956625</v>
      </c>
      <c r="J76" s="50">
        <f t="shared" si="16"/>
        <v>13.462525912525839</v>
      </c>
      <c r="K76" s="51">
        <f t="shared" si="23"/>
        <v>265.39309412209207</v>
      </c>
      <c r="L76" s="11">
        <f t="shared" si="17"/>
        <v>2.2116091176841004</v>
      </c>
      <c r="M76" s="11">
        <f t="shared" si="24"/>
        <v>14.224418724159753</v>
      </c>
      <c r="N76" s="12">
        <f t="shared" si="25"/>
        <v>1206.7449334501875</v>
      </c>
      <c r="O76" s="18">
        <f t="shared" si="14"/>
        <v>0.21992476352339876</v>
      </c>
    </row>
    <row r="77" spans="1:30" x14ac:dyDescent="0.2">
      <c r="A77" s="48">
        <v>1.6</v>
      </c>
      <c r="B77" s="48">
        <v>24.515999999999998</v>
      </c>
      <c r="C77" s="11">
        <v>6.81</v>
      </c>
      <c r="D77" s="49">
        <f t="shared" si="18"/>
        <v>6.4733754695601942</v>
      </c>
      <c r="E77" s="49">
        <f t="shared" si="22"/>
        <v>6.2770945250900656</v>
      </c>
      <c r="F77" s="11">
        <f t="shared" si="19"/>
        <v>0.1133160744938195</v>
      </c>
      <c r="G77" s="11">
        <f t="shared" si="20"/>
        <v>2.0676473576080676</v>
      </c>
      <c r="H77" s="11">
        <f t="shared" si="21"/>
        <v>6.2064972415560096</v>
      </c>
      <c r="I77" s="12">
        <f t="shared" si="15"/>
        <v>248.11768291296812</v>
      </c>
      <c r="J77" s="50">
        <f t="shared" si="16"/>
        <v>13.63753364016142</v>
      </c>
      <c r="K77" s="51">
        <f t="shared" si="23"/>
        <v>261.75521655312951</v>
      </c>
      <c r="L77" s="11">
        <f t="shared" si="17"/>
        <v>2.1812934712760792</v>
      </c>
      <c r="M77" s="11">
        <f t="shared" si="24"/>
        <v>14.120331648870375</v>
      </c>
      <c r="N77" s="12">
        <f t="shared" si="25"/>
        <v>1205.950095730655</v>
      </c>
      <c r="O77" s="18">
        <f t="shared" si="14"/>
        <v>0.2170531081508299</v>
      </c>
    </row>
    <row r="78" spans="1:30" x14ac:dyDescent="0.2">
      <c r="A78" s="48">
        <v>1.62</v>
      </c>
      <c r="B78" s="48">
        <v>24.515999999999998</v>
      </c>
      <c r="C78" s="11">
        <v>6.81</v>
      </c>
      <c r="D78" s="49">
        <f t="shared" si="18"/>
        <v>6.5144146897831581</v>
      </c>
      <c r="E78" s="49">
        <f t="shared" si="22"/>
        <v>6.4073828188857291</v>
      </c>
      <c r="F78" s="11">
        <f t="shared" si="19"/>
        <v>8.7370675615986451E-2</v>
      </c>
      <c r="G78" s="11">
        <f t="shared" si="20"/>
        <v>2.0363542030520247</v>
      </c>
      <c r="H78" s="11">
        <f t="shared" si="21"/>
        <v>6.3363761862505488</v>
      </c>
      <c r="I78" s="12">
        <f t="shared" si="15"/>
        <v>244.36250436624297</v>
      </c>
      <c r="J78" s="50">
        <f t="shared" si="16"/>
        <v>13.810997339021009</v>
      </c>
      <c r="K78" s="51">
        <f t="shared" si="23"/>
        <v>258.17350170526396</v>
      </c>
      <c r="L78" s="11">
        <f t="shared" si="17"/>
        <v>2.1514458475438665</v>
      </c>
      <c r="M78" s="11">
        <f t="shared" si="24"/>
        <v>14.015410433512741</v>
      </c>
      <c r="N78" s="12">
        <f t="shared" si="25"/>
        <v>1205.1777449748888</v>
      </c>
      <c r="O78" s="18">
        <f t="shared" si="14"/>
        <v>0.2142202698164189</v>
      </c>
    </row>
    <row r="79" spans="1:30" x14ac:dyDescent="0.2">
      <c r="A79" s="48">
        <v>1.64</v>
      </c>
      <c r="B79" s="48">
        <v>24.48</v>
      </c>
      <c r="C79" s="11">
        <v>6.8</v>
      </c>
      <c r="D79" s="49">
        <f t="shared" si="18"/>
        <v>6.5548327950676537</v>
      </c>
      <c r="E79" s="49">
        <f t="shared" si="22"/>
        <v>6.5384794747870805</v>
      </c>
      <c r="F79" s="11">
        <f t="shared" si="19"/>
        <v>6.0106958374338999E-2</v>
      </c>
      <c r="G79" s="11">
        <f t="shared" si="20"/>
        <v>2.0055346599744892</v>
      </c>
      <c r="H79" s="11">
        <f t="shared" si="21"/>
        <v>6.4670696884131775</v>
      </c>
      <c r="I79" s="12">
        <f t="shared" si="15"/>
        <v>240.6641591969387</v>
      </c>
      <c r="J79" s="50">
        <f t="shared" si="16"/>
        <v>13.982907193327003</v>
      </c>
      <c r="K79" s="51">
        <f t="shared" si="23"/>
        <v>254.64706639026571</v>
      </c>
      <c r="L79" s="11">
        <f t="shared" si="17"/>
        <v>2.1220588865855476</v>
      </c>
      <c r="M79" s="11">
        <f t="shared" si="24"/>
        <v>13.909741182855699</v>
      </c>
      <c r="N79" s="12">
        <f t="shared" si="25"/>
        <v>1204.4272366652824</v>
      </c>
      <c r="O79" s="18">
        <f t="shared" si="14"/>
        <v>0.2114258617193939</v>
      </c>
    </row>
    <row r="80" spans="1:30" x14ac:dyDescent="0.2">
      <c r="A80" s="48">
        <v>1.66</v>
      </c>
      <c r="B80" s="48">
        <v>24.48</v>
      </c>
      <c r="C80" s="11">
        <v>6.8</v>
      </c>
      <c r="D80" s="49">
        <f t="shared" si="18"/>
        <v>6.5946391857815412</v>
      </c>
      <c r="E80" s="49">
        <f t="shared" si="22"/>
        <v>6.6703722585027112</v>
      </c>
      <c r="F80" s="11">
        <f t="shared" si="19"/>
        <v>4.2173064016468288E-2</v>
      </c>
      <c r="G80" s="11">
        <f t="shared" si="20"/>
        <v>1.9751815604233716</v>
      </c>
      <c r="H80" s="11">
        <f t="shared" si="21"/>
        <v>6.5985654199877342</v>
      </c>
      <c r="I80" s="12">
        <f t="shared" si="15"/>
        <v>237.02178725080458</v>
      </c>
      <c r="J80" s="50">
        <f t="shared" si="16"/>
        <v>14.153254532721025</v>
      </c>
      <c r="K80" s="51">
        <f t="shared" si="23"/>
        <v>251.17504178352561</v>
      </c>
      <c r="L80" s="11">
        <f t="shared" si="17"/>
        <v>2.0931253481960468</v>
      </c>
      <c r="M80" s="11">
        <f t="shared" si="24"/>
        <v>13.803406441966283</v>
      </c>
      <c r="N80" s="12">
        <f t="shared" si="25"/>
        <v>1203.6979445089021</v>
      </c>
      <c r="O80" s="18">
        <f t="shared" ref="O80:O143" si="26">K80/N80</f>
        <v>0.2086694946430292</v>
      </c>
    </row>
    <row r="81" spans="1:15" x14ac:dyDescent="0.2">
      <c r="A81" s="48">
        <v>1.69</v>
      </c>
      <c r="B81" s="48">
        <v>24.588000000000001</v>
      </c>
      <c r="C81" s="11">
        <v>6.83</v>
      </c>
      <c r="D81" s="49">
        <f t="shared" si="18"/>
        <v>6.6532220207466208</v>
      </c>
      <c r="E81" s="49">
        <f t="shared" si="22"/>
        <v>6.8699689191251103</v>
      </c>
      <c r="F81" s="11">
        <f t="shared" si="19"/>
        <v>3.1250453948908179E-2</v>
      </c>
      <c r="G81" s="11">
        <f t="shared" si="20"/>
        <v>1.9305110793827112</v>
      </c>
      <c r="H81" s="11">
        <f t="shared" si="21"/>
        <v>6.7972866883425116</v>
      </c>
      <c r="I81" s="12">
        <f t="shared" si="15"/>
        <v>231.66132952592534</v>
      </c>
      <c r="J81" s="50">
        <f t="shared" si="16"/>
        <v>14.405829551120961</v>
      </c>
      <c r="K81" s="51">
        <f t="shared" si="23"/>
        <v>246.06715907704631</v>
      </c>
      <c r="L81" s="11">
        <f t="shared" si="17"/>
        <v>2.0505596589753861</v>
      </c>
      <c r="M81" s="11">
        <f t="shared" si="24"/>
        <v>13.642828677949719</v>
      </c>
      <c r="N81" s="12">
        <f t="shared" si="25"/>
        <v>1202.642460075416</v>
      </c>
      <c r="O81" s="18">
        <f t="shared" si="26"/>
        <v>0.20460541453161049</v>
      </c>
    </row>
    <row r="82" spans="1:15" x14ac:dyDescent="0.2">
      <c r="A82" s="48">
        <v>1.71</v>
      </c>
      <c r="B82" s="48">
        <v>24.840000000000003</v>
      </c>
      <c r="C82" s="11">
        <v>6.9</v>
      </c>
      <c r="D82" s="49">
        <f t="shared" si="18"/>
        <v>6.6915393232779925</v>
      </c>
      <c r="E82" s="49">
        <f t="shared" si="22"/>
        <v>7.0037997055906702</v>
      </c>
      <c r="F82" s="11">
        <f t="shared" si="19"/>
        <v>4.3455853739397469E-2</v>
      </c>
      <c r="G82" s="11">
        <f t="shared" si="20"/>
        <v>1.9012934367527985</v>
      </c>
      <c r="H82" s="11">
        <f t="shared" si="21"/>
        <v>6.9307352757004086</v>
      </c>
      <c r="I82" s="12">
        <f t="shared" si="15"/>
        <v>228.15521241033582</v>
      </c>
      <c r="J82" s="50">
        <f t="shared" si="16"/>
        <v>14.572239764949806</v>
      </c>
      <c r="K82" s="51">
        <f t="shared" si="23"/>
        <v>242.72745217528563</v>
      </c>
      <c r="L82" s="11">
        <f t="shared" si="17"/>
        <v>2.0227287681273802</v>
      </c>
      <c r="M82" s="11">
        <f t="shared" si="24"/>
        <v>13.535169092250017</v>
      </c>
      <c r="N82" s="12">
        <f t="shared" si="25"/>
        <v>1201.9635834914075</v>
      </c>
      <c r="O82" s="18">
        <f t="shared" si="26"/>
        <v>0.20194243445398097</v>
      </c>
    </row>
    <row r="83" spans="1:15" x14ac:dyDescent="0.2">
      <c r="A83" s="48">
        <v>1.73</v>
      </c>
      <c r="B83" s="48">
        <v>25.164000000000001</v>
      </c>
      <c r="C83" s="11">
        <v>6.99</v>
      </c>
      <c r="D83" s="49">
        <f t="shared" si="18"/>
        <v>6.7292767061891876</v>
      </c>
      <c r="E83" s="49">
        <f t="shared" si="22"/>
        <v>7.138385239714454</v>
      </c>
      <c r="F83" s="11">
        <f t="shared" si="19"/>
        <v>6.7976635935559318E-2</v>
      </c>
      <c r="G83" s="11">
        <f t="shared" si="20"/>
        <v>1.8725179934192093</v>
      </c>
      <c r="H83" s="11">
        <f t="shared" si="21"/>
        <v>7.0649443951728035</v>
      </c>
      <c r="I83" s="12">
        <f t="shared" si="15"/>
        <v>224.70215921030513</v>
      </c>
      <c r="J83" s="50">
        <f t="shared" si="16"/>
        <v>14.737065469597487</v>
      </c>
      <c r="K83" s="51">
        <f t="shared" si="23"/>
        <v>239.43922467990262</v>
      </c>
      <c r="L83" s="11">
        <f t="shared" si="17"/>
        <v>1.9953268723325219</v>
      </c>
      <c r="M83" s="11">
        <f t="shared" si="24"/>
        <v>13.427106643220567</v>
      </c>
      <c r="N83" s="12">
        <f t="shared" si="25"/>
        <v>1201.3038676019123</v>
      </c>
      <c r="O83" s="18">
        <f t="shared" si="26"/>
        <v>0.19931611904145463</v>
      </c>
    </row>
    <row r="84" spans="1:15" x14ac:dyDescent="0.2">
      <c r="A84" s="48">
        <v>1.75</v>
      </c>
      <c r="B84" s="48">
        <v>25.488</v>
      </c>
      <c r="C84" s="11">
        <v>7.08</v>
      </c>
      <c r="D84" s="49">
        <f t="shared" si="18"/>
        <v>6.7664429463706339</v>
      </c>
      <c r="E84" s="49">
        <f t="shared" si="22"/>
        <v>7.2737140986418671</v>
      </c>
      <c r="F84" s="11">
        <f t="shared" si="19"/>
        <v>9.8318025880729201E-2</v>
      </c>
      <c r="G84" s="11">
        <f t="shared" si="20"/>
        <v>1.8441780568427779</v>
      </c>
      <c r="H84" s="11">
        <f t="shared" si="21"/>
        <v>7.199902536359291</v>
      </c>
      <c r="I84" s="12">
        <f t="shared" si="15"/>
        <v>221.30136682113334</v>
      </c>
      <c r="J84" s="50">
        <f t="shared" si="16"/>
        <v>14.900302586842454</v>
      </c>
      <c r="K84" s="51">
        <f t="shared" si="23"/>
        <v>236.2016694079758</v>
      </c>
      <c r="L84" s="11">
        <f t="shared" si="17"/>
        <v>1.968347245066465</v>
      </c>
      <c r="M84" s="11">
        <f t="shared" si="24"/>
        <v>13.318709332388051</v>
      </c>
      <c r="N84" s="12">
        <f t="shared" si="25"/>
        <v>1200.6627622405531</v>
      </c>
      <c r="O84" s="18">
        <f t="shared" si="26"/>
        <v>0.19672607232958619</v>
      </c>
    </row>
    <row r="85" spans="1:15" x14ac:dyDescent="0.2">
      <c r="A85" s="48">
        <v>1.77</v>
      </c>
      <c r="B85" s="48">
        <v>25.740000000000002</v>
      </c>
      <c r="C85" s="11">
        <v>7.15</v>
      </c>
      <c r="D85" s="49">
        <f t="shared" si="18"/>
        <v>6.8030466878774476</v>
      </c>
      <c r="E85" s="49">
        <f t="shared" si="22"/>
        <v>7.4097750323994163</v>
      </c>
      <c r="F85" s="11">
        <f t="shared" si="19"/>
        <v>0.12037660079280951</v>
      </c>
      <c r="G85" s="11">
        <f t="shared" si="20"/>
        <v>1.816267035773689</v>
      </c>
      <c r="H85" s="11">
        <f t="shared" si="21"/>
        <v>7.3355983630655377</v>
      </c>
      <c r="I85" s="12">
        <f t="shared" si="15"/>
        <v>217.95204429284269</v>
      </c>
      <c r="J85" s="50">
        <f t="shared" si="16"/>
        <v>15.061947943093024</v>
      </c>
      <c r="K85" s="51">
        <f t="shared" si="23"/>
        <v>233.01399223593572</v>
      </c>
      <c r="L85" s="11">
        <f t="shared" si="17"/>
        <v>1.9417832686327976</v>
      </c>
      <c r="M85" s="11">
        <f t="shared" si="24"/>
        <v>13.210042234248197</v>
      </c>
      <c r="N85" s="12">
        <f t="shared" si="25"/>
        <v>1200.0397329162602</v>
      </c>
      <c r="O85" s="18">
        <f t="shared" si="26"/>
        <v>0.1941718976834875</v>
      </c>
    </row>
    <row r="86" spans="1:15" x14ac:dyDescent="0.2">
      <c r="A86" s="48">
        <v>1.79</v>
      </c>
      <c r="B86" s="48">
        <v>25.884</v>
      </c>
      <c r="C86" s="11">
        <v>7.19</v>
      </c>
      <c r="D86" s="49">
        <f t="shared" si="18"/>
        <v>6.8390964439398418</v>
      </c>
      <c r="E86" s="49">
        <f t="shared" si="22"/>
        <v>7.5465569612782133</v>
      </c>
      <c r="F86" s="11">
        <f t="shared" si="19"/>
        <v>0.12313330565566484</v>
      </c>
      <c r="G86" s="11">
        <f t="shared" si="20"/>
        <v>1.7887784387185017</v>
      </c>
      <c r="H86" s="11">
        <f t="shared" si="21"/>
        <v>7.4720207106667278</v>
      </c>
      <c r="I86" s="12">
        <f t="shared" si="15"/>
        <v>214.6534126462202</v>
      </c>
      <c r="J86" s="50">
        <f t="shared" si="16"/>
        <v>15.221999230374918</v>
      </c>
      <c r="K86" s="51">
        <f t="shared" si="23"/>
        <v>229.87541187659511</v>
      </c>
      <c r="L86" s="11">
        <f t="shared" si="17"/>
        <v>1.9156284323049593</v>
      </c>
      <c r="M86" s="11">
        <f t="shared" si="24"/>
        <v>13.101167599286901</v>
      </c>
      <c r="N86" s="12">
        <f t="shared" si="25"/>
        <v>1199.4342603850509</v>
      </c>
      <c r="O86" s="18">
        <f t="shared" si="26"/>
        <v>0.19165319806922879</v>
      </c>
    </row>
    <row r="87" spans="1:15" x14ac:dyDescent="0.2">
      <c r="A87" s="48">
        <v>1.81</v>
      </c>
      <c r="B87" s="48">
        <v>25.884</v>
      </c>
      <c r="C87" s="11">
        <v>7.19</v>
      </c>
      <c r="D87" s="49">
        <f t="shared" si="18"/>
        <v>6.8746005989431316</v>
      </c>
      <c r="E87" s="49">
        <f t="shared" si="22"/>
        <v>7.6840489732570765</v>
      </c>
      <c r="F87" s="11">
        <f t="shared" si="19"/>
        <v>9.9476782187031584E-2</v>
      </c>
      <c r="G87" s="11">
        <f t="shared" si="20"/>
        <v>1.7617058724303647</v>
      </c>
      <c r="H87" s="11">
        <f t="shared" si="21"/>
        <v>7.6091585835109381</v>
      </c>
      <c r="I87" s="12">
        <f t="shared" si="15"/>
        <v>211.40470469164376</v>
      </c>
      <c r="J87" s="50">
        <f t="shared" si="16"/>
        <v>15.380454968669961</v>
      </c>
      <c r="K87" s="51">
        <f t="shared" si="23"/>
        <v>226.78515966031372</v>
      </c>
      <c r="L87" s="11">
        <f t="shared" si="17"/>
        <v>1.8898763305026143</v>
      </c>
      <c r="M87" s="11">
        <f t="shared" si="24"/>
        <v>12.99214495360172</v>
      </c>
      <c r="N87" s="12">
        <f t="shared" si="25"/>
        <v>1198.8458402322435</v>
      </c>
      <c r="O87" s="18">
        <f t="shared" si="26"/>
        <v>0.18916957631214729</v>
      </c>
    </row>
    <row r="88" spans="1:15" x14ac:dyDescent="0.2">
      <c r="A88" s="48">
        <v>1.83</v>
      </c>
      <c r="B88" s="48">
        <v>25.740000000000002</v>
      </c>
      <c r="C88" s="11">
        <v>7.15</v>
      </c>
      <c r="D88" s="49">
        <f t="shared" si="18"/>
        <v>6.9095674103777478</v>
      </c>
      <c r="E88" s="49">
        <f t="shared" si="22"/>
        <v>7.8222403214646317</v>
      </c>
      <c r="F88" s="11">
        <f t="shared" si="19"/>
        <v>5.7807830152462505E-2</v>
      </c>
      <c r="G88" s="11">
        <f t="shared" si="20"/>
        <v>1.7350430404220922</v>
      </c>
      <c r="H88" s="11">
        <f t="shared" si="21"/>
        <v>7.7470011523617668</v>
      </c>
      <c r="I88" s="12">
        <f t="shared" si="15"/>
        <v>208.20516485065107</v>
      </c>
      <c r="J88" s="50">
        <f t="shared" si="16"/>
        <v>15.537314469562491</v>
      </c>
      <c r="K88" s="51">
        <f t="shared" si="23"/>
        <v>223.74247932021356</v>
      </c>
      <c r="L88" s="11">
        <f t="shared" si="17"/>
        <v>1.8645206610017797</v>
      </c>
      <c r="M88" s="11">
        <f t="shared" si="24"/>
        <v>12.883031195233874</v>
      </c>
      <c r="N88" s="12">
        <f t="shared" si="25"/>
        <v>1198.273982464927</v>
      </c>
      <c r="O88" s="18">
        <f t="shared" si="26"/>
        <v>0.18672063534247887</v>
      </c>
    </row>
    <row r="89" spans="1:15" x14ac:dyDescent="0.2">
      <c r="A89" s="48">
        <v>1.86</v>
      </c>
      <c r="B89" s="48">
        <v>25.488</v>
      </c>
      <c r="C89" s="11">
        <v>7.08</v>
      </c>
      <c r="D89" s="49">
        <f t="shared" si="18"/>
        <v>6.961027864510668</v>
      </c>
      <c r="E89" s="49">
        <f t="shared" si="22"/>
        <v>8.0310711573999516</v>
      </c>
      <c r="F89" s="11">
        <f t="shared" si="19"/>
        <v>1.4154369022891983E-2</v>
      </c>
      <c r="G89" s="11">
        <f t="shared" si="20"/>
        <v>1.6958035047789533</v>
      </c>
      <c r="H89" s="11">
        <f t="shared" si="21"/>
        <v>7.9550630244246019</v>
      </c>
      <c r="I89" s="12">
        <f t="shared" si="15"/>
        <v>203.49642057347438</v>
      </c>
      <c r="J89" s="50">
        <f t="shared" si="16"/>
        <v>15.769611123240125</v>
      </c>
      <c r="K89" s="51">
        <f t="shared" si="23"/>
        <v>219.26603169671449</v>
      </c>
      <c r="L89" s="11">
        <f t="shared" si="17"/>
        <v>1.827216930805954</v>
      </c>
      <c r="M89" s="11">
        <f t="shared" si="24"/>
        <v>12.719307969845907</v>
      </c>
      <c r="N89" s="12">
        <f t="shared" si="25"/>
        <v>1197.4462128446623</v>
      </c>
      <c r="O89" s="18">
        <f t="shared" si="26"/>
        <v>0.18311138266145954</v>
      </c>
    </row>
    <row r="90" spans="1:15" x14ac:dyDescent="0.2">
      <c r="A90" s="48">
        <v>1.88</v>
      </c>
      <c r="B90" s="48">
        <v>25.128000000000004</v>
      </c>
      <c r="C90" s="11">
        <v>6.98</v>
      </c>
      <c r="D90" s="49">
        <f t="shared" si="18"/>
        <v>6.9946866280476021</v>
      </c>
      <c r="E90" s="49">
        <f t="shared" si="22"/>
        <v>8.1709648899609029</v>
      </c>
      <c r="F90" s="11">
        <f t="shared" si="19"/>
        <v>2.1569704340860033E-4</v>
      </c>
      <c r="G90" s="11">
        <f t="shared" si="20"/>
        <v>1.6701380831699624</v>
      </c>
      <c r="H90" s="11">
        <f t="shared" si="21"/>
        <v>8.0946210248609187</v>
      </c>
      <c r="I90" s="12">
        <f t="shared" si="15"/>
        <v>200.41656998039548</v>
      </c>
      <c r="J90" s="50">
        <f t="shared" si="16"/>
        <v>15.922481900395349</v>
      </c>
      <c r="K90" s="51">
        <f t="shared" si="23"/>
        <v>216.33905188079083</v>
      </c>
      <c r="L90" s="11">
        <f t="shared" si="17"/>
        <v>1.8028254323399235</v>
      </c>
      <c r="M90" s="11">
        <f t="shared" si="24"/>
        <v>12.6101989442922</v>
      </c>
      <c r="N90" s="12">
        <f t="shared" si="25"/>
        <v>1196.9137084053636</v>
      </c>
      <c r="O90" s="18">
        <f t="shared" si="26"/>
        <v>0.18074740924223953</v>
      </c>
    </row>
    <row r="91" spans="1:15" x14ac:dyDescent="0.2">
      <c r="A91" s="48">
        <v>1.9</v>
      </c>
      <c r="B91" s="48">
        <v>24.840000000000003</v>
      </c>
      <c r="C91" s="11">
        <v>6.9</v>
      </c>
      <c r="D91" s="49">
        <f t="shared" si="18"/>
        <v>7.0278359774014811</v>
      </c>
      <c r="E91" s="49">
        <f t="shared" si="22"/>
        <v>8.311521609508933</v>
      </c>
      <c r="F91" s="11">
        <f t="shared" si="19"/>
        <v>1.6342037118191904E-2</v>
      </c>
      <c r="G91" s="11">
        <f t="shared" si="20"/>
        <v>1.6448610991744748</v>
      </c>
      <c r="H91" s="11">
        <f t="shared" si="21"/>
        <v>8.2348470934782778</v>
      </c>
      <c r="I91" s="12">
        <f t="shared" si="15"/>
        <v>197.38333190093698</v>
      </c>
      <c r="J91" s="50">
        <f t="shared" si="16"/>
        <v>16.073759768933332</v>
      </c>
      <c r="K91" s="51">
        <f t="shared" si="23"/>
        <v>213.45709166987032</v>
      </c>
      <c r="L91" s="11">
        <f t="shared" si="17"/>
        <v>1.7788090972489194</v>
      </c>
      <c r="M91" s="11">
        <f t="shared" si="24"/>
        <v>12.501178570575005</v>
      </c>
      <c r="N91" s="12">
        <f t="shared" si="25"/>
        <v>1196.3961592984824</v>
      </c>
      <c r="O91" s="18">
        <f t="shared" si="26"/>
        <v>0.17841673095559984</v>
      </c>
    </row>
    <row r="92" spans="1:15" x14ac:dyDescent="0.2">
      <c r="A92" s="48">
        <v>1.92</v>
      </c>
      <c r="B92" s="48">
        <v>24.623999999999999</v>
      </c>
      <c r="C92" s="11">
        <v>6.84</v>
      </c>
      <c r="D92" s="49">
        <f t="shared" si="18"/>
        <v>7.0604836223864069</v>
      </c>
      <c r="E92" s="49">
        <f t="shared" si="22"/>
        <v>8.4527312819566607</v>
      </c>
      <c r="F92" s="11">
        <f t="shared" si="19"/>
        <v>4.861302774063174E-2</v>
      </c>
      <c r="G92" s="11">
        <f t="shared" si="20"/>
        <v>1.6199666739184992</v>
      </c>
      <c r="H92" s="11">
        <f t="shared" si="21"/>
        <v>8.3757311192871153</v>
      </c>
      <c r="I92" s="12">
        <f t="shared" si="15"/>
        <v>194.39600087021992</v>
      </c>
      <c r="J92" s="50">
        <f t="shared" si="16"/>
        <v>16.223447185775772</v>
      </c>
      <c r="K92" s="51">
        <f t="shared" si="23"/>
        <v>210.61944805599569</v>
      </c>
      <c r="L92" s="11">
        <f t="shared" si="17"/>
        <v>1.7551620671332975</v>
      </c>
      <c r="M92" s="11">
        <f t="shared" si="24"/>
        <v>12.392293029628519</v>
      </c>
      <c r="N92" s="12">
        <f t="shared" si="25"/>
        <v>1195.8931356519329</v>
      </c>
      <c r="O92" s="18">
        <f t="shared" si="26"/>
        <v>0.17611895392407112</v>
      </c>
    </row>
    <row r="93" spans="1:15" x14ac:dyDescent="0.2">
      <c r="A93" s="48">
        <v>1.94</v>
      </c>
      <c r="B93" s="48">
        <v>24.515999999999998</v>
      </c>
      <c r="C93" s="11">
        <v>6.81</v>
      </c>
      <c r="D93" s="49">
        <f t="shared" si="18"/>
        <v>7.0926371561310173</v>
      </c>
      <c r="E93" s="49">
        <f t="shared" si="22"/>
        <v>8.594584025079282</v>
      </c>
      <c r="F93" s="11">
        <f t="shared" si="19"/>
        <v>7.988376202582928E-2</v>
      </c>
      <c r="G93" s="11">
        <f t="shared" si="20"/>
        <v>1.5954490175028448</v>
      </c>
      <c r="H93" s="11">
        <f t="shared" si="21"/>
        <v>8.5172631443243336</v>
      </c>
      <c r="I93" s="12">
        <f t="shared" si="15"/>
        <v>191.45388210034139</v>
      </c>
      <c r="J93" s="50">
        <f t="shared" si="16"/>
        <v>16.371547221068315</v>
      </c>
      <c r="K93" s="51">
        <f t="shared" si="23"/>
        <v>207.8254293214097</v>
      </c>
      <c r="L93" s="11">
        <f t="shared" si="17"/>
        <v>1.7318785776784142</v>
      </c>
      <c r="M93" s="11">
        <f t="shared" si="24"/>
        <v>12.283586349949259</v>
      </c>
      <c r="N93" s="12">
        <f t="shared" si="25"/>
        <v>1195.4042199493142</v>
      </c>
      <c r="O93" s="18">
        <f t="shared" si="26"/>
        <v>0.17385368551754118</v>
      </c>
    </row>
    <row r="94" spans="1:15" x14ac:dyDescent="0.2">
      <c r="A94" s="48">
        <v>1.96</v>
      </c>
      <c r="B94" s="48">
        <v>24.623999999999999</v>
      </c>
      <c r="C94" s="11">
        <v>6.84</v>
      </c>
      <c r="D94" s="49">
        <f t="shared" si="18"/>
        <v>7.1243040568444727</v>
      </c>
      <c r="E94" s="49">
        <f t="shared" si="22"/>
        <v>8.7370701062161711</v>
      </c>
      <c r="F94" s="11">
        <f t="shared" si="19"/>
        <v>8.0828796738225225E-2</v>
      </c>
      <c r="G94" s="11">
        <f t="shared" si="20"/>
        <v>1.5713024276565177</v>
      </c>
      <c r="H94" s="11">
        <f t="shared" si="21"/>
        <v>8.6594333613372978</v>
      </c>
      <c r="I94" s="12">
        <f t="shared" si="15"/>
        <v>188.55629131878212</v>
      </c>
      <c r="J94" s="50">
        <f t="shared" si="16"/>
        <v>16.518063529361161</v>
      </c>
      <c r="K94" s="51">
        <f t="shared" si="23"/>
        <v>205.07435484814329</v>
      </c>
      <c r="L94" s="11">
        <f t="shared" si="17"/>
        <v>1.7089529570678608</v>
      </c>
      <c r="M94" s="11">
        <f t="shared" si="24"/>
        <v>12.175100484994918</v>
      </c>
      <c r="N94" s="12">
        <f t="shared" si="25"/>
        <v>1194.9290066846575</v>
      </c>
      <c r="O94" s="18">
        <f t="shared" si="26"/>
        <v>0.17162053452625117</v>
      </c>
    </row>
    <row r="95" spans="1:15" x14ac:dyDescent="0.2">
      <c r="A95" s="48">
        <v>1.98</v>
      </c>
      <c r="B95" s="48">
        <v>24.803999999999998</v>
      </c>
      <c r="C95" s="11">
        <v>6.89</v>
      </c>
      <c r="D95" s="49">
        <f t="shared" si="18"/>
        <v>7.155491689555725</v>
      </c>
      <c r="E95" s="49">
        <f t="shared" si="22"/>
        <v>8.8801799400072863</v>
      </c>
      <c r="F95" s="11">
        <f t="shared" si="19"/>
        <v>7.048583722315363E-2</v>
      </c>
      <c r="G95" s="11">
        <f t="shared" si="20"/>
        <v>1.5475212884104987</v>
      </c>
      <c r="H95" s="11">
        <f t="shared" si="21"/>
        <v>8.8022321115028728</v>
      </c>
      <c r="I95" s="12">
        <f t="shared" si="15"/>
        <v>185.70255460925983</v>
      </c>
      <c r="J95" s="50">
        <f t="shared" si="16"/>
        <v>16.663000321812738</v>
      </c>
      <c r="K95" s="51">
        <f t="shared" si="23"/>
        <v>202.36555493107258</v>
      </c>
      <c r="L95" s="11">
        <f t="shared" si="17"/>
        <v>1.6863796244256049</v>
      </c>
      <c r="M95" s="11">
        <f t="shared" si="24"/>
        <v>12.06687538801352</v>
      </c>
      <c r="N95" s="12">
        <f t="shared" si="25"/>
        <v>1194.4671020260712</v>
      </c>
      <c r="O95" s="18">
        <f t="shared" si="26"/>
        <v>0.16941911132405188</v>
      </c>
    </row>
    <row r="96" spans="1:15" x14ac:dyDescent="0.2">
      <c r="A96" s="48">
        <v>2.0099999999999998</v>
      </c>
      <c r="B96" s="48">
        <v>25.128000000000004</v>
      </c>
      <c r="C96" s="11">
        <v>6.98</v>
      </c>
      <c r="D96" s="49">
        <f t="shared" si="18"/>
        <v>7.2013903482210431</v>
      </c>
      <c r="E96" s="49">
        <f t="shared" si="22"/>
        <v>9.0962216504539164</v>
      </c>
      <c r="F96" s="11">
        <f t="shared" si="19"/>
        <v>4.9013686285434517E-2</v>
      </c>
      <c r="G96" s="11">
        <f t="shared" si="20"/>
        <v>1.5125227233372498</v>
      </c>
      <c r="H96" s="11">
        <f t="shared" si="21"/>
        <v>9.017587966939006</v>
      </c>
      <c r="I96" s="12">
        <f t="shared" si="15"/>
        <v>181.50272680046999</v>
      </c>
      <c r="J96" s="50">
        <f t="shared" si="16"/>
        <v>16.877454427626148</v>
      </c>
      <c r="K96" s="51">
        <f t="shared" si="23"/>
        <v>198.38018122809615</v>
      </c>
      <c r="L96" s="11">
        <f t="shared" si="17"/>
        <v>1.6531681769008013</v>
      </c>
      <c r="M96" s="11">
        <f t="shared" si="24"/>
        <v>11.905109353119608</v>
      </c>
      <c r="N96" s="12">
        <f t="shared" si="25"/>
        <v>1193.7983650114838</v>
      </c>
      <c r="O96" s="18">
        <f t="shared" si="26"/>
        <v>0.16617561812977338</v>
      </c>
    </row>
    <row r="97" spans="1:15" x14ac:dyDescent="0.2">
      <c r="A97" s="48">
        <v>2.0299999999999998</v>
      </c>
      <c r="B97" s="48">
        <v>25.488</v>
      </c>
      <c r="C97" s="11">
        <v>7.08</v>
      </c>
      <c r="D97" s="49">
        <f t="shared" si="18"/>
        <v>7.2314113055699227</v>
      </c>
      <c r="E97" s="49">
        <f t="shared" si="22"/>
        <v>9.2408498765653153</v>
      </c>
      <c r="F97" s="11">
        <f t="shared" si="19"/>
        <v>2.2925383454388493E-2</v>
      </c>
      <c r="G97" s="11">
        <f t="shared" si="20"/>
        <v>1.4896311953517063</v>
      </c>
      <c r="H97" s="11">
        <f t="shared" si="21"/>
        <v>9.1619167465248896</v>
      </c>
      <c r="I97" s="12">
        <f t="shared" si="15"/>
        <v>178.75574344220476</v>
      </c>
      <c r="J97" s="50">
        <f t="shared" si="16"/>
        <v>17.01846426773572</v>
      </c>
      <c r="K97" s="51">
        <f t="shared" si="23"/>
        <v>195.77420770994047</v>
      </c>
      <c r="L97" s="11">
        <f t="shared" si="17"/>
        <v>1.6314517309161707</v>
      </c>
      <c r="M97" s="11">
        <f t="shared" si="24"/>
        <v>11.797698491438815</v>
      </c>
      <c r="N97" s="12">
        <f t="shared" si="25"/>
        <v>1193.3680825313097</v>
      </c>
      <c r="O97" s="18">
        <f t="shared" si="26"/>
        <v>0.16405182154249887</v>
      </c>
    </row>
    <row r="98" spans="1:15" x14ac:dyDescent="0.2">
      <c r="A98" s="48">
        <v>2.0499999999999998</v>
      </c>
      <c r="B98" s="48">
        <v>25.884</v>
      </c>
      <c r="C98" s="11">
        <v>7.19</v>
      </c>
      <c r="D98" s="49">
        <f t="shared" si="18"/>
        <v>7.2609779057215835</v>
      </c>
      <c r="E98" s="49">
        <f t="shared" si="22"/>
        <v>9.3860694346797473</v>
      </c>
      <c r="F98" s="11">
        <f t="shared" si="19"/>
        <v>5.037863100621944E-3</v>
      </c>
      <c r="G98" s="11">
        <f t="shared" si="20"/>
        <v>1.4670861230229462</v>
      </c>
      <c r="H98" s="11">
        <f t="shared" si="21"/>
        <v>9.3068413901373024</v>
      </c>
      <c r="I98" s="12">
        <f t="shared" si="15"/>
        <v>176.05033476275355</v>
      </c>
      <c r="J98" s="50">
        <f t="shared" si="16"/>
        <v>17.157913335892591</v>
      </c>
      <c r="K98" s="51">
        <f t="shared" si="23"/>
        <v>193.20824809864615</v>
      </c>
      <c r="L98" s="11">
        <f t="shared" si="17"/>
        <v>1.6100687341553845</v>
      </c>
      <c r="M98" s="11">
        <f t="shared" si="24"/>
        <v>11.690673505395365</v>
      </c>
      <c r="N98" s="12">
        <f t="shared" si="25"/>
        <v>1192.9498175251749</v>
      </c>
      <c r="O98" s="18">
        <f t="shared" si="26"/>
        <v>0.16195840366484557</v>
      </c>
    </row>
    <row r="99" spans="1:15" x14ac:dyDescent="0.2">
      <c r="A99" s="48">
        <v>2.0699999999999998</v>
      </c>
      <c r="B99" s="48">
        <v>26.28</v>
      </c>
      <c r="C99" s="11">
        <v>7.3</v>
      </c>
      <c r="D99" s="49">
        <f t="shared" si="18"/>
        <v>7.2900970252209767</v>
      </c>
      <c r="E99" s="49">
        <f t="shared" si="22"/>
        <v>9.5318713751841671</v>
      </c>
      <c r="F99" s="11">
        <f t="shared" si="19"/>
        <v>9.806890947396826E-5</v>
      </c>
      <c r="G99" s="11">
        <f t="shared" si="20"/>
        <v>1.4448822628599183</v>
      </c>
      <c r="H99" s="11">
        <f t="shared" si="21"/>
        <v>9.4523528795725316</v>
      </c>
      <c r="I99" s="12">
        <f t="shared" si="15"/>
        <v>173.38587154319021</v>
      </c>
      <c r="J99" s="50">
        <f t="shared" si="16"/>
        <v>17.295808029816545</v>
      </c>
      <c r="K99" s="51">
        <f t="shared" si="23"/>
        <v>190.68167957300676</v>
      </c>
      <c r="L99" s="11">
        <f t="shared" si="17"/>
        <v>1.5890139964417229</v>
      </c>
      <c r="M99" s="11">
        <f t="shared" si="24"/>
        <v>11.584066208494299</v>
      </c>
      <c r="N99" s="12">
        <f t="shared" si="25"/>
        <v>1192.5432247615945</v>
      </c>
      <c r="O99" s="18">
        <f t="shared" si="26"/>
        <v>0.15989498377396477</v>
      </c>
    </row>
    <row r="100" spans="1:15" x14ac:dyDescent="0.2">
      <c r="A100" s="48">
        <v>2.09</v>
      </c>
      <c r="B100" s="48">
        <v>26.603999999999999</v>
      </c>
      <c r="C100" s="11">
        <v>7.39</v>
      </c>
      <c r="D100" s="49">
        <f t="shared" si="18"/>
        <v>7.318775436538834</v>
      </c>
      <c r="E100" s="49">
        <f t="shared" si="22"/>
        <v>9.6782468839149445</v>
      </c>
      <c r="F100" s="11">
        <f t="shared" si="19"/>
        <v>5.0729384402336168E-3</v>
      </c>
      <c r="G100" s="11">
        <f t="shared" si="20"/>
        <v>1.4230144507300653</v>
      </c>
      <c r="H100" s="11">
        <f t="shared" si="21"/>
        <v>9.5984423331143756</v>
      </c>
      <c r="I100" s="12">
        <f t="shared" si="15"/>
        <v>170.76173408760783</v>
      </c>
      <c r="J100" s="50">
        <f t="shared" si="16"/>
        <v>17.43215516781504</v>
      </c>
      <c r="K100" s="51">
        <f t="shared" si="23"/>
        <v>188.19388925542287</v>
      </c>
      <c r="L100" s="11">
        <f t="shared" si="17"/>
        <v>1.5682824104618573</v>
      </c>
      <c r="M100" s="11">
        <f t="shared" si="24"/>
        <v>11.477906783244155</v>
      </c>
      <c r="N100" s="12">
        <f t="shared" si="25"/>
        <v>1192.1479689841703</v>
      </c>
      <c r="O100" s="18">
        <f t="shared" si="26"/>
        <v>0.15786118347018865</v>
      </c>
    </row>
    <row r="101" spans="1:15" x14ac:dyDescent="0.2">
      <c r="A101" s="48">
        <v>2.11</v>
      </c>
      <c r="B101" s="48">
        <v>26.928000000000001</v>
      </c>
      <c r="C101" s="11">
        <v>7.48</v>
      </c>
      <c r="D101" s="49">
        <f t="shared" si="18"/>
        <v>7.3470198096467945</v>
      </c>
      <c r="E101" s="49">
        <f t="shared" si="22"/>
        <v>9.8251872801078797</v>
      </c>
      <c r="F101" s="11">
        <f t="shared" si="19"/>
        <v>1.7683731026374893E-2</v>
      </c>
      <c r="G101" s="11">
        <f t="shared" si="20"/>
        <v>1.4014776006582559</v>
      </c>
      <c r="H101" s="11">
        <f t="shared" si="21"/>
        <v>9.745101003468454</v>
      </c>
      <c r="I101" s="12">
        <f t="shared" si="15"/>
        <v>168.1773120789907</v>
      </c>
      <c r="J101" s="50">
        <f t="shared" si="16"/>
        <v>17.566961966874452</v>
      </c>
      <c r="K101" s="51">
        <f t="shared" si="23"/>
        <v>185.74427404586515</v>
      </c>
      <c r="L101" s="11">
        <f t="shared" si="17"/>
        <v>1.5478689503822096</v>
      </c>
      <c r="M101" s="11">
        <f t="shared" si="24"/>
        <v>11.372223841195286</v>
      </c>
      <c r="N101" s="12">
        <f t="shared" si="25"/>
        <v>1191.7637246286806</v>
      </c>
      <c r="O101" s="18">
        <f t="shared" si="26"/>
        <v>0.15585662678542908</v>
      </c>
    </row>
    <row r="102" spans="1:15" x14ac:dyDescent="0.2">
      <c r="A102" s="48">
        <v>2.13</v>
      </c>
      <c r="B102" s="48">
        <v>27.144000000000002</v>
      </c>
      <c r="C102" s="11">
        <v>7.54</v>
      </c>
      <c r="D102" s="49">
        <f t="shared" si="18"/>
        <v>7.3748367135687012</v>
      </c>
      <c r="E102" s="49">
        <f t="shared" si="22"/>
        <v>9.9726840143792543</v>
      </c>
      <c r="F102" s="11">
        <f t="shared" si="19"/>
        <v>2.7278911184787268E-2</v>
      </c>
      <c r="G102" s="11">
        <f t="shared" si="20"/>
        <v>1.3802667036438989</v>
      </c>
      <c r="H102" s="11">
        <f t="shared" si="21"/>
        <v>9.8923202757277711</v>
      </c>
      <c r="I102" s="12">
        <f t="shared" si="15"/>
        <v>165.63200443726788</v>
      </c>
      <c r="J102" s="50">
        <f t="shared" si="16"/>
        <v>17.700236021549905</v>
      </c>
      <c r="K102" s="51">
        <f t="shared" si="23"/>
        <v>183.33224045881778</v>
      </c>
      <c r="L102" s="11">
        <f t="shared" si="17"/>
        <v>1.5277686704901481</v>
      </c>
      <c r="M102" s="11">
        <f t="shared" si="24"/>
        <v>11.267044480970787</v>
      </c>
      <c r="N102" s="12">
        <f t="shared" si="25"/>
        <v>1191.3901755477295</v>
      </c>
      <c r="O102" s="18">
        <f t="shared" si="26"/>
        <v>0.15388094028434693</v>
      </c>
    </row>
    <row r="103" spans="1:15" x14ac:dyDescent="0.2">
      <c r="A103" s="48">
        <v>2.15</v>
      </c>
      <c r="B103" s="48">
        <v>27.252000000000002</v>
      </c>
      <c r="C103" s="11">
        <v>7.57</v>
      </c>
      <c r="D103" s="49">
        <f t="shared" si="18"/>
        <v>7.4022326179084024</v>
      </c>
      <c r="E103" s="49">
        <f t="shared" si="22"/>
        <v>10.120728666737422</v>
      </c>
      <c r="F103" s="11">
        <f t="shared" si="19"/>
        <v>2.8145894493868208E-2</v>
      </c>
      <c r="G103" s="11">
        <f t="shared" si="20"/>
        <v>1.3593768264959623</v>
      </c>
      <c r="H103" s="11">
        <f t="shared" si="21"/>
        <v>10.040091665369081</v>
      </c>
      <c r="I103" s="12">
        <f t="shared" si="15"/>
        <v>163.12521917951548</v>
      </c>
      <c r="J103" s="50">
        <f t="shared" si="16"/>
        <v>17.831985283627333</v>
      </c>
      <c r="K103" s="51">
        <f t="shared" si="23"/>
        <v>180.95720446314283</v>
      </c>
      <c r="L103" s="11">
        <f t="shared" si="17"/>
        <v>1.5079767038595235</v>
      </c>
      <c r="M103" s="11">
        <f t="shared" si="24"/>
        <v>11.162394344354965</v>
      </c>
      <c r="N103" s="12">
        <f t="shared" si="25"/>
        <v>1191.0270147427873</v>
      </c>
      <c r="O103" s="18">
        <f t="shared" si="26"/>
        <v>0.15193375315858987</v>
      </c>
    </row>
    <row r="104" spans="1:15" x14ac:dyDescent="0.2">
      <c r="A104" s="48">
        <v>2.1800000000000002</v>
      </c>
      <c r="B104" s="48">
        <v>27.288</v>
      </c>
      <c r="C104" s="11">
        <v>7.58</v>
      </c>
      <c r="D104" s="49">
        <f t="shared" si="18"/>
        <v>7.442551011861462</v>
      </c>
      <c r="E104" s="49">
        <f t="shared" si="22"/>
        <v>10.344005197093267</v>
      </c>
      <c r="F104" s="11">
        <f t="shared" si="19"/>
        <v>1.8892224340307993E-2</v>
      </c>
      <c r="G104" s="11">
        <f t="shared" si="20"/>
        <v>1.3286333151287919</v>
      </c>
      <c r="H104" s="11">
        <f t="shared" si="21"/>
        <v>10.262765725558873</v>
      </c>
      <c r="I104" s="12">
        <f t="shared" si="15"/>
        <v>159.43599781545504</v>
      </c>
      <c r="J104" s="50">
        <f t="shared" si="16"/>
        <v>18.026768411407428</v>
      </c>
      <c r="K104" s="51">
        <f t="shared" si="23"/>
        <v>177.46276622686247</v>
      </c>
      <c r="L104" s="11">
        <f t="shared" si="17"/>
        <v>1.4788563852238539</v>
      </c>
      <c r="M104" s="11">
        <f t="shared" si="24"/>
        <v>11.006464086245577</v>
      </c>
      <c r="N104" s="12">
        <f t="shared" si="25"/>
        <v>1190.501101804148</v>
      </c>
      <c r="O104" s="18">
        <f t="shared" si="26"/>
        <v>0.14906560435595234</v>
      </c>
    </row>
    <row r="105" spans="1:15" x14ac:dyDescent="0.2">
      <c r="A105" s="48">
        <v>2.2000000000000002</v>
      </c>
      <c r="B105" s="48">
        <v>27.18</v>
      </c>
      <c r="C105" s="11">
        <v>7.55</v>
      </c>
      <c r="D105" s="49">
        <f t="shared" si="18"/>
        <v>7.4689220828347134</v>
      </c>
      <c r="E105" s="49">
        <f t="shared" si="22"/>
        <v>10.493383638749961</v>
      </c>
      <c r="F105" s="11">
        <f t="shared" si="19"/>
        <v>6.573628651861051E-3</v>
      </c>
      <c r="G105" s="11">
        <f t="shared" si="20"/>
        <v>1.3085248921302344</v>
      </c>
      <c r="H105" s="11">
        <f t="shared" si="21"/>
        <v>10.411881126784005</v>
      </c>
      <c r="I105" s="12">
        <f t="shared" si="15"/>
        <v>157.02298705562814</v>
      </c>
      <c r="J105" s="50">
        <f t="shared" si="16"/>
        <v>18.154742650555736</v>
      </c>
      <c r="K105" s="51">
        <f t="shared" si="23"/>
        <v>175.17772970618387</v>
      </c>
      <c r="L105" s="11">
        <f t="shared" si="17"/>
        <v>1.4598144142181988</v>
      </c>
      <c r="M105" s="11">
        <f t="shared" si="24"/>
        <v>10.903240115194727</v>
      </c>
      <c r="N105" s="12">
        <f t="shared" si="25"/>
        <v>1190.1626262763475</v>
      </c>
      <c r="O105" s="18">
        <f t="shared" si="26"/>
        <v>0.14718806139482052</v>
      </c>
    </row>
    <row r="106" spans="1:15" x14ac:dyDescent="0.2">
      <c r="A106" s="48">
        <v>2.2200000000000002</v>
      </c>
      <c r="B106" s="48">
        <v>27.036000000000001</v>
      </c>
      <c r="C106" s="11">
        <v>7.51</v>
      </c>
      <c r="D106" s="49">
        <f t="shared" si="18"/>
        <v>7.4948940364262038</v>
      </c>
      <c r="E106" s="49">
        <f t="shared" si="22"/>
        <v>10.643281519478485</v>
      </c>
      <c r="F106" s="11">
        <f t="shared" si="19"/>
        <v>2.2819013549285193E-4</v>
      </c>
      <c r="G106" s="11">
        <f t="shared" si="20"/>
        <v>1.2887208034208175</v>
      </c>
      <c r="H106" s="11">
        <f t="shared" si="21"/>
        <v>10.561519948110343</v>
      </c>
      <c r="I106" s="12">
        <f t="shared" si="15"/>
        <v>154.64649641049812</v>
      </c>
      <c r="J106" s="50">
        <f t="shared" si="16"/>
        <v>18.28122246516471</v>
      </c>
      <c r="K106" s="51">
        <f t="shared" si="23"/>
        <v>172.92771887566283</v>
      </c>
      <c r="L106" s="11">
        <f t="shared" si="17"/>
        <v>1.441064323963857</v>
      </c>
      <c r="M106" s="11">
        <f t="shared" si="24"/>
        <v>10.800624407783271</v>
      </c>
      <c r="N106" s="12">
        <f t="shared" si="25"/>
        <v>1189.8335328757298</v>
      </c>
      <c r="O106" s="18">
        <f t="shared" si="26"/>
        <v>0.14533774187529475</v>
      </c>
    </row>
    <row r="107" spans="1:15" x14ac:dyDescent="0.2">
      <c r="A107" s="48">
        <v>2.2400000000000002</v>
      </c>
      <c r="B107" s="48">
        <v>26.82</v>
      </c>
      <c r="C107" s="11">
        <v>7.45</v>
      </c>
      <c r="D107" s="49">
        <f t="shared" si="18"/>
        <v>7.5204729131446619</v>
      </c>
      <c r="E107" s="49">
        <f t="shared" si="22"/>
        <v>10.793690977741379</v>
      </c>
      <c r="F107" s="11">
        <f t="shared" si="19"/>
        <v>4.9664314870950391E-3</v>
      </c>
      <c r="G107" s="11">
        <f t="shared" si="20"/>
        <v>1.2692164430023716</v>
      </c>
      <c r="H107" s="11">
        <f t="shared" si="21"/>
        <v>10.711674267748881</v>
      </c>
      <c r="I107" s="12">
        <f t="shared" si="15"/>
        <v>152.30597316028459</v>
      </c>
      <c r="J107" s="50">
        <f t="shared" si="16"/>
        <v>18.406217182343994</v>
      </c>
      <c r="K107" s="51">
        <f t="shared" si="23"/>
        <v>170.71219034262859</v>
      </c>
      <c r="L107" s="11">
        <f t="shared" si="17"/>
        <v>1.4226015861885715</v>
      </c>
      <c r="M107" s="11">
        <f t="shared" si="24"/>
        <v>10.698636695127783</v>
      </c>
      <c r="N107" s="12">
        <f t="shared" si="25"/>
        <v>1189.5135526472902</v>
      </c>
      <c r="O107" s="18">
        <f t="shared" si="26"/>
        <v>0.14351428780504821</v>
      </c>
    </row>
    <row r="108" spans="1:15" x14ac:dyDescent="0.2">
      <c r="A108" s="48">
        <v>2.2599999999999998</v>
      </c>
      <c r="B108" s="48">
        <v>26.64</v>
      </c>
      <c r="C108" s="11">
        <v>7.4</v>
      </c>
      <c r="D108" s="49">
        <f t="shared" si="18"/>
        <v>7.545664662077729</v>
      </c>
      <c r="E108" s="49">
        <f t="shared" si="22"/>
        <v>10.94460427098293</v>
      </c>
      <c r="F108" s="11">
        <f t="shared" si="19"/>
        <v>2.1218193778218881E-2</v>
      </c>
      <c r="G108" s="11">
        <f t="shared" si="20"/>
        <v>1.2500072745869746</v>
      </c>
      <c r="H108" s="11">
        <f t="shared" si="21"/>
        <v>10.862336283804231</v>
      </c>
      <c r="I108" s="12">
        <f t="shared" si="15"/>
        <v>150.00087295043696</v>
      </c>
      <c r="J108" s="50">
        <f t="shared" si="16"/>
        <v>18.52973638729107</v>
      </c>
      <c r="K108" s="51">
        <f t="shared" si="23"/>
        <v>168.53060933772804</v>
      </c>
      <c r="L108" s="11">
        <f t="shared" si="17"/>
        <v>1.4044217444810669</v>
      </c>
      <c r="M108" s="11">
        <f t="shared" si="24"/>
        <v>10.597295527984345</v>
      </c>
      <c r="N108" s="12">
        <f t="shared" si="25"/>
        <v>1189.2024244356996</v>
      </c>
      <c r="O108" s="18">
        <f t="shared" si="26"/>
        <v>0.14171734422564702</v>
      </c>
    </row>
    <row r="109" spans="1:15" x14ac:dyDescent="0.2">
      <c r="A109" s="48">
        <v>2.2799999999999998</v>
      </c>
      <c r="B109" s="48">
        <v>26.496000000000002</v>
      </c>
      <c r="C109" s="11">
        <v>7.36</v>
      </c>
      <c r="D109" s="49">
        <f t="shared" si="18"/>
        <v>7.5704751422755843</v>
      </c>
      <c r="E109" s="49">
        <f t="shared" si="22"/>
        <v>11.096013773828442</v>
      </c>
      <c r="F109" s="11">
        <f t="shared" si="19"/>
        <v>4.4299785515927302E-2</v>
      </c>
      <c r="G109" s="11">
        <f t="shared" si="20"/>
        <v>1.231088830541913</v>
      </c>
      <c r="H109" s="11">
        <f t="shared" si="21"/>
        <v>11.01349831246012</v>
      </c>
      <c r="I109" s="12">
        <f t="shared" si="15"/>
        <v>147.73065966502955</v>
      </c>
      <c r="J109" s="50">
        <f t="shared" si="16"/>
        <v>18.65178990739161</v>
      </c>
      <c r="K109" s="51">
        <f t="shared" si="23"/>
        <v>166.38244957242117</v>
      </c>
      <c r="L109" s="11">
        <f t="shared" si="17"/>
        <v>1.3865204131035098</v>
      </c>
      <c r="M109" s="11">
        <f t="shared" si="24"/>
        <v>10.496618321657795</v>
      </c>
      <c r="N109" s="12">
        <f t="shared" si="25"/>
        <v>1188.899894661329</v>
      </c>
      <c r="O109" s="18">
        <f t="shared" si="26"/>
        <v>0.13994655926840419</v>
      </c>
    </row>
    <row r="110" spans="1:15" x14ac:dyDescent="0.2">
      <c r="A110" s="48">
        <v>2.2999999999999998</v>
      </c>
      <c r="B110" s="48">
        <v>26.423999999999999</v>
      </c>
      <c r="C110" s="11">
        <v>7.34</v>
      </c>
      <c r="D110" s="49">
        <f t="shared" si="18"/>
        <v>7.5949101241136328</v>
      </c>
      <c r="E110" s="49">
        <f t="shared" si="22"/>
        <v>11.247911976310714</v>
      </c>
      <c r="F110" s="11">
        <f t="shared" si="19"/>
        <v>6.4979171375627726E-2</v>
      </c>
      <c r="G110" s="11">
        <f t="shared" si="20"/>
        <v>1.2124567108506066</v>
      </c>
      <c r="H110" s="11">
        <f t="shared" si="21"/>
        <v>11.165152786192264</v>
      </c>
      <c r="I110" s="12">
        <f t="shared" si="15"/>
        <v>145.49480530207279</v>
      </c>
      <c r="J110" s="50">
        <f t="shared" si="16"/>
        <v>18.772387796920693</v>
      </c>
      <c r="K110" s="51">
        <f t="shared" si="23"/>
        <v>164.26719309899349</v>
      </c>
      <c r="L110" s="11">
        <f t="shared" si="17"/>
        <v>1.3688932758249457</v>
      </c>
      <c r="M110" s="11">
        <f t="shared" si="24"/>
        <v>10.396621399393956</v>
      </c>
      <c r="N110" s="12">
        <f t="shared" si="25"/>
        <v>1188.605717102447</v>
      </c>
      <c r="O110" s="18">
        <f t="shared" si="26"/>
        <v>0.13820158420526524</v>
      </c>
    </row>
    <row r="111" spans="1:15" x14ac:dyDescent="0.2">
      <c r="A111" s="48">
        <v>2.33</v>
      </c>
      <c r="B111" s="48">
        <v>26.388000000000002</v>
      </c>
      <c r="C111" s="11">
        <v>7.33</v>
      </c>
      <c r="D111" s="49">
        <f t="shared" si="18"/>
        <v>7.630870945547608</v>
      </c>
      <c r="E111" s="49">
        <f t="shared" si="22"/>
        <v>11.476838104677144</v>
      </c>
      <c r="F111" s="11">
        <f t="shared" si="19"/>
        <v>9.052332587471168E-2</v>
      </c>
      <c r="G111" s="11">
        <f t="shared" si="20"/>
        <v>1.1850359280730152</v>
      </c>
      <c r="H111" s="11">
        <f t="shared" si="21"/>
        <v>11.393541558777956</v>
      </c>
      <c r="I111" s="12">
        <f t="shared" si="15"/>
        <v>142.20431136876181</v>
      </c>
      <c r="J111" s="50">
        <f t="shared" si="16"/>
        <v>18.950577836265953</v>
      </c>
      <c r="K111" s="51">
        <f t="shared" si="23"/>
        <v>161.15488920502776</v>
      </c>
      <c r="L111" s="11">
        <f t="shared" si="17"/>
        <v>1.3429574100418979</v>
      </c>
      <c r="M111" s="11">
        <f t="shared" si="24"/>
        <v>10.247934681396584</v>
      </c>
      <c r="N111" s="12">
        <f t="shared" si="25"/>
        <v>1188.1795900934694</v>
      </c>
      <c r="O111" s="18">
        <f t="shared" si="26"/>
        <v>0.13563176017217257</v>
      </c>
    </row>
    <row r="112" spans="1:15" x14ac:dyDescent="0.2">
      <c r="A112" s="48">
        <v>2.35</v>
      </c>
      <c r="B112" s="48">
        <v>26.423999999999999</v>
      </c>
      <c r="C112" s="11">
        <v>7.34</v>
      </c>
      <c r="D112" s="49">
        <f t="shared" si="18"/>
        <v>7.6543918570054368</v>
      </c>
      <c r="E112" s="49">
        <f t="shared" si="22"/>
        <v>11.629925941817254</v>
      </c>
      <c r="F112" s="11">
        <f t="shared" si="19"/>
        <v>9.8842239751327096E-2</v>
      </c>
      <c r="G112" s="11">
        <f t="shared" si="20"/>
        <v>1.1671008037322028</v>
      </c>
      <c r="H112" s="11">
        <f t="shared" si="21"/>
        <v>11.546394784638645</v>
      </c>
      <c r="I112" s="12">
        <f t="shared" si="15"/>
        <v>140.05209644786433</v>
      </c>
      <c r="J112" s="50">
        <f t="shared" si="16"/>
        <v>19.06758199449359</v>
      </c>
      <c r="K112" s="51">
        <f t="shared" si="23"/>
        <v>159.11967844235792</v>
      </c>
      <c r="L112" s="11">
        <f t="shared" si="17"/>
        <v>1.3259973203529827</v>
      </c>
      <c r="M112" s="11">
        <f t="shared" si="24"/>
        <v>10.1497030913209</v>
      </c>
      <c r="N112" s="12">
        <f t="shared" si="25"/>
        <v>1187.905262244258</v>
      </c>
      <c r="O112" s="18">
        <f t="shared" si="26"/>
        <v>0.13394980517363816</v>
      </c>
    </row>
    <row r="113" spans="1:15" x14ac:dyDescent="0.2">
      <c r="A113" s="48">
        <v>2.37</v>
      </c>
      <c r="B113" s="48">
        <v>26.496000000000002</v>
      </c>
      <c r="C113" s="11">
        <v>7.36</v>
      </c>
      <c r="D113" s="49">
        <f t="shared" si="18"/>
        <v>7.6775567872971155</v>
      </c>
      <c r="E113" s="49">
        <f t="shared" si="22"/>
        <v>11.783477077563196</v>
      </c>
      <c r="F113" s="11">
        <f t="shared" si="19"/>
        <v>0.10084231315846529</v>
      </c>
      <c r="G113" s="11">
        <f t="shared" si="20"/>
        <v>1.1494371215287134</v>
      </c>
      <c r="H113" s="11">
        <f t="shared" si="21"/>
        <v>11.6997148598688</v>
      </c>
      <c r="I113" s="12">
        <f t="shared" si="15"/>
        <v>137.9324545834456</v>
      </c>
      <c r="J113" s="50">
        <f t="shared" si="16"/>
        <v>19.183167291397723</v>
      </c>
      <c r="K113" s="51">
        <f t="shared" si="23"/>
        <v>157.11562187484333</v>
      </c>
      <c r="L113" s="11">
        <f t="shared" si="17"/>
        <v>1.3092968489570278</v>
      </c>
      <c r="M113" s="11">
        <f t="shared" si="24"/>
        <v>10.052200909296754</v>
      </c>
      <c r="N113" s="12">
        <f t="shared" si="25"/>
        <v>1187.6384797728301</v>
      </c>
      <c r="O113" s="18">
        <f t="shared" si="26"/>
        <v>0.13229246487946078</v>
      </c>
    </row>
    <row r="114" spans="1:15" x14ac:dyDescent="0.2">
      <c r="A114" s="48">
        <v>2.39</v>
      </c>
      <c r="B114" s="48">
        <v>26.603999999999999</v>
      </c>
      <c r="C114" s="11">
        <v>7.39</v>
      </c>
      <c r="D114" s="49">
        <f t="shared" si="18"/>
        <v>7.7003711240791084</v>
      </c>
      <c r="E114" s="49">
        <f t="shared" si="22"/>
        <v>11.937484500044778</v>
      </c>
      <c r="F114" s="11">
        <f t="shared" si="19"/>
        <v>9.6330234662129505E-2</v>
      </c>
      <c r="G114" s="11">
        <f t="shared" si="20"/>
        <v>1.1320407732761455</v>
      </c>
      <c r="H114" s="11">
        <f t="shared" si="21"/>
        <v>11.85349471885859</v>
      </c>
      <c r="I114" s="12">
        <f t="shared" si="15"/>
        <v>135.84489279313746</v>
      </c>
      <c r="J114" s="50">
        <f t="shared" si="16"/>
        <v>19.2973446280667</v>
      </c>
      <c r="K114" s="51">
        <f t="shared" si="23"/>
        <v>155.14223742120416</v>
      </c>
      <c r="L114" s="11">
        <f t="shared" si="17"/>
        <v>1.2928519785100347</v>
      </c>
      <c r="M114" s="11">
        <f t="shared" si="24"/>
        <v>9.955440043027215</v>
      </c>
      <c r="N114" s="12">
        <f t="shared" si="25"/>
        <v>1187.3790270305676</v>
      </c>
      <c r="O114" s="18">
        <f t="shared" si="26"/>
        <v>0.13065940520205113</v>
      </c>
    </row>
    <row r="115" spans="1:15" x14ac:dyDescent="0.2">
      <c r="A115" s="48">
        <v>2.41</v>
      </c>
      <c r="B115" s="48">
        <v>26.748000000000001</v>
      </c>
      <c r="C115" s="11">
        <v>7.43</v>
      </c>
      <c r="D115" s="49">
        <f t="shared" si="18"/>
        <v>7.7228401734674916</v>
      </c>
      <c r="E115" s="49">
        <f t="shared" si="22"/>
        <v>12.091941303514128</v>
      </c>
      <c r="F115" s="11">
        <f t="shared" si="19"/>
        <v>8.5755367196470755E-2</v>
      </c>
      <c r="G115" s="11">
        <f t="shared" si="20"/>
        <v>1.1149077129641327</v>
      </c>
      <c r="H115" s="11">
        <f t="shared" si="21"/>
        <v>12.007727402933851</v>
      </c>
      <c r="I115" s="12">
        <f t="shared" si="15"/>
        <v>133.78892555569593</v>
      </c>
      <c r="J115" s="50">
        <f t="shared" si="16"/>
        <v>19.410125058217535</v>
      </c>
      <c r="K115" s="51">
        <f t="shared" si="23"/>
        <v>153.19905061391347</v>
      </c>
      <c r="L115" s="11">
        <f t="shared" si="17"/>
        <v>1.2766587551159456</v>
      </c>
      <c r="M115" s="11">
        <f t="shared" si="24"/>
        <v>9.8594315218184221</v>
      </c>
      <c r="N115" s="12">
        <f t="shared" si="25"/>
        <v>1187.1266946324661</v>
      </c>
      <c r="O115" s="18">
        <f t="shared" si="26"/>
        <v>0.12905029539525589</v>
      </c>
    </row>
    <row r="116" spans="1:15" x14ac:dyDescent="0.2">
      <c r="A116" s="48">
        <v>2.4300000000000002</v>
      </c>
      <c r="B116" s="48">
        <v>26.891999999999999</v>
      </c>
      <c r="C116" s="11">
        <v>7.47</v>
      </c>
      <c r="D116" s="49">
        <f t="shared" si="18"/>
        <v>7.7449691612720404</v>
      </c>
      <c r="E116" s="49">
        <f t="shared" si="22"/>
        <v>12.246840686739569</v>
      </c>
      <c r="F116" s="11">
        <f t="shared" si="19"/>
        <v>7.5608039650649495E-2</v>
      </c>
      <c r="G116" s="11">
        <f t="shared" si="20"/>
        <v>1.0980339558173282</v>
      </c>
      <c r="H116" s="11">
        <f t="shared" si="21"/>
        <v>12.162406058737636</v>
      </c>
      <c r="I116" s="12">
        <f t="shared" si="15"/>
        <v>131.76407469807938</v>
      </c>
      <c r="J116" s="50">
        <f t="shared" si="16"/>
        <v>19.521519776344718</v>
      </c>
      <c r="K116" s="51">
        <f t="shared" si="23"/>
        <v>151.2855944744241</v>
      </c>
      <c r="L116" s="11">
        <f t="shared" si="17"/>
        <v>1.2607132872868676</v>
      </c>
      <c r="M116" s="11">
        <f t="shared" si="24"/>
        <v>9.7641855312426884</v>
      </c>
      <c r="N116" s="12">
        <f t="shared" si="25"/>
        <v>1186.8812792758508</v>
      </c>
      <c r="O116" s="18">
        <f t="shared" si="26"/>
        <v>0.12746480807813199</v>
      </c>
    </row>
    <row r="117" spans="1:15" x14ac:dyDescent="0.2">
      <c r="A117" s="48">
        <v>2.4500000000000002</v>
      </c>
      <c r="B117" s="48">
        <v>27.036000000000001</v>
      </c>
      <c r="C117" s="11">
        <v>7.51</v>
      </c>
      <c r="D117" s="49">
        <f t="shared" si="18"/>
        <v>7.7667632342116395</v>
      </c>
      <c r="E117" s="49">
        <f t="shared" si="22"/>
        <v>12.402175951423802</v>
      </c>
      <c r="F117" s="11">
        <f t="shared" si="19"/>
        <v>6.5927358442821354E-2</v>
      </c>
      <c r="G117" s="11">
        <f t="shared" si="20"/>
        <v>1.0814155773686329</v>
      </c>
      <c r="H117" s="11">
        <f t="shared" si="21"/>
        <v>12.317523936636272</v>
      </c>
      <c r="I117" s="12">
        <f t="shared" si="15"/>
        <v>129.76986928423594</v>
      </c>
      <c r="J117" s="50">
        <f t="shared" si="16"/>
        <v>19.631540106335059</v>
      </c>
      <c r="K117" s="51">
        <f t="shared" si="23"/>
        <v>149.40140939057099</v>
      </c>
      <c r="L117" s="11">
        <f t="shared" si="17"/>
        <v>1.2450117449214249</v>
      </c>
      <c r="M117" s="11">
        <f t="shared" si="24"/>
        <v>9.6697114466174021</v>
      </c>
      <c r="N117" s="12">
        <f t="shared" si="25"/>
        <v>1186.6425835641871</v>
      </c>
      <c r="O117" s="18">
        <f t="shared" si="26"/>
        <v>0.12590261925526935</v>
      </c>
    </row>
    <row r="118" spans="1:15" x14ac:dyDescent="0.2">
      <c r="A118" s="48">
        <v>2.4700000000000002</v>
      </c>
      <c r="B118" s="48">
        <v>27.108000000000001</v>
      </c>
      <c r="C118" s="11">
        <v>7.53</v>
      </c>
      <c r="D118" s="49">
        <f t="shared" si="18"/>
        <v>7.7882274611112976</v>
      </c>
      <c r="E118" s="49">
        <f t="shared" si="22"/>
        <v>12.557940500646028</v>
      </c>
      <c r="F118" s="11">
        <f t="shared" si="19"/>
        <v>6.6681421671986582E-2</v>
      </c>
      <c r="G118" s="11">
        <f t="shared" si="20"/>
        <v>1.0650487125464529</v>
      </c>
      <c r="H118" s="11">
        <f t="shared" si="21"/>
        <v>12.47307438914955</v>
      </c>
      <c r="I118" s="12">
        <f t="shared" si="15"/>
        <v>127.80584550557435</v>
      </c>
      <c r="J118" s="50">
        <f t="shared" si="16"/>
        <v>19.740197490532822</v>
      </c>
      <c r="K118" s="51">
        <f t="shared" si="23"/>
        <v>147.54604299610719</v>
      </c>
      <c r="L118" s="11">
        <f t="shared" si="17"/>
        <v>1.2295503583008933</v>
      </c>
      <c r="M118" s="11">
        <f t="shared" si="24"/>
        <v>9.5760178653382528</v>
      </c>
      <c r="N118" s="12">
        <f t="shared" si="25"/>
        <v>1186.4104158358562</v>
      </c>
      <c r="O118" s="18">
        <f t="shared" si="26"/>
        <v>0.124363408333833</v>
      </c>
    </row>
    <row r="119" spans="1:15" x14ac:dyDescent="0.2">
      <c r="A119" s="48">
        <v>2.5</v>
      </c>
      <c r="B119" s="48">
        <v>27.215999999999998</v>
      </c>
      <c r="C119" s="11">
        <v>7.56</v>
      </c>
      <c r="D119" s="49">
        <f t="shared" si="18"/>
        <v>7.8198162396859141</v>
      </c>
      <c r="E119" s="49">
        <f t="shared" si="22"/>
        <v>12.792534987836603</v>
      </c>
      <c r="F119" s="11">
        <f t="shared" si="19"/>
        <v>6.750447840452857E-2</v>
      </c>
      <c r="G119" s="11">
        <f t="shared" si="20"/>
        <v>1.0409616922570435</v>
      </c>
      <c r="H119" s="11">
        <f t="shared" si="21"/>
        <v>12.707196851172272</v>
      </c>
      <c r="I119" s="12">
        <f t="shared" si="15"/>
        <v>124.91540307084522</v>
      </c>
      <c r="J119" s="50">
        <f t="shared" si="16"/>
        <v>19.900653336784835</v>
      </c>
      <c r="K119" s="51">
        <f t="shared" si="23"/>
        <v>144.81605640763004</v>
      </c>
      <c r="L119" s="11">
        <f t="shared" si="17"/>
        <v>1.2068004700635837</v>
      </c>
      <c r="M119" s="11">
        <f t="shared" si="24"/>
        <v>9.4369579138638073</v>
      </c>
      <c r="N119" s="12">
        <f t="shared" si="25"/>
        <v>1186.0739986162155</v>
      </c>
      <c r="O119" s="18">
        <f t="shared" si="26"/>
        <v>0.12209698263058288</v>
      </c>
    </row>
    <row r="120" spans="1:15" x14ac:dyDescent="0.2">
      <c r="A120" s="48">
        <v>2.52</v>
      </c>
      <c r="B120" s="48">
        <v>27.324000000000002</v>
      </c>
      <c r="C120" s="11">
        <v>7.59</v>
      </c>
      <c r="D120" s="49">
        <f t="shared" si="18"/>
        <v>7.8404775270060236</v>
      </c>
      <c r="E120" s="49">
        <f t="shared" si="22"/>
        <v>12.949344538376725</v>
      </c>
      <c r="F120" s="11">
        <f t="shared" si="19"/>
        <v>6.2738991535053371E-2</v>
      </c>
      <c r="G120" s="11">
        <f t="shared" si="20"/>
        <v>1.0252070835212461</v>
      </c>
      <c r="H120" s="11">
        <f t="shared" si="21"/>
        <v>12.863800313990781</v>
      </c>
      <c r="I120" s="12">
        <f t="shared" si="15"/>
        <v>123.02485002254953</v>
      </c>
      <c r="J120" s="50">
        <f t="shared" si="16"/>
        <v>20.00595410052577</v>
      </c>
      <c r="K120" s="51">
        <f t="shared" si="23"/>
        <v>143.03080412307531</v>
      </c>
      <c r="L120" s="11">
        <f t="shared" si="17"/>
        <v>1.1919233676922942</v>
      </c>
      <c r="M120" s="11">
        <f t="shared" si="24"/>
        <v>9.3452483783047704</v>
      </c>
      <c r="N120" s="12">
        <f t="shared" si="25"/>
        <v>1185.8573484732865</v>
      </c>
      <c r="O120" s="18">
        <f t="shared" si="26"/>
        <v>0.12061383631616239</v>
      </c>
    </row>
    <row r="121" spans="1:15" x14ac:dyDescent="0.2">
      <c r="A121" s="48">
        <v>2.54</v>
      </c>
      <c r="B121" s="48">
        <v>27.540000000000003</v>
      </c>
      <c r="C121" s="11">
        <v>7.65</v>
      </c>
      <c r="D121" s="49">
        <f t="shared" si="18"/>
        <v>7.8608261126195034</v>
      </c>
      <c r="E121" s="49">
        <f t="shared" si="22"/>
        <v>13.106561060629115</v>
      </c>
      <c r="F121" s="11">
        <f t="shared" si="19"/>
        <v>4.4447649762251365E-2</v>
      </c>
      <c r="G121" s="11">
        <f t="shared" si="20"/>
        <v>1.0096909155448588</v>
      </c>
      <c r="H121" s="11">
        <f t="shared" si="21"/>
        <v>13.020813867590631</v>
      </c>
      <c r="I121" s="12">
        <f t="shared" si="15"/>
        <v>121.16290986538306</v>
      </c>
      <c r="J121" s="50">
        <f t="shared" si="16"/>
        <v>20.109932751697531</v>
      </c>
      <c r="K121" s="51">
        <f t="shared" si="23"/>
        <v>141.27284261708058</v>
      </c>
      <c r="L121" s="11">
        <f t="shared" si="17"/>
        <v>1.1772736884756716</v>
      </c>
      <c r="M121" s="11">
        <f t="shared" si="24"/>
        <v>9.2543437520694383</v>
      </c>
      <c r="N121" s="12">
        <f t="shared" si="25"/>
        <v>1185.6465983003159</v>
      </c>
      <c r="O121" s="18">
        <f t="shared" si="26"/>
        <v>0.11915257279833832</v>
      </c>
    </row>
    <row r="122" spans="1:15" x14ac:dyDescent="0.2">
      <c r="A122" s="48">
        <v>2.56</v>
      </c>
      <c r="B122" s="48">
        <v>27.864000000000001</v>
      </c>
      <c r="C122" s="11">
        <v>7.74</v>
      </c>
      <c r="D122" s="49">
        <f t="shared" si="18"/>
        <v>7.8808667291626016</v>
      </c>
      <c r="E122" s="49">
        <f t="shared" si="22"/>
        <v>13.264178395212367</v>
      </c>
      <c r="F122" s="11">
        <f t="shared" si="19"/>
        <v>1.9843435384969681E-2</v>
      </c>
      <c r="G122" s="11">
        <f t="shared" si="20"/>
        <v>0.99440957960635046</v>
      </c>
      <c r="H122" s="11">
        <f t="shared" si="21"/>
        <v>13.178231305384346</v>
      </c>
      <c r="I122" s="12">
        <f t="shared" si="15"/>
        <v>119.32914955276206</v>
      </c>
      <c r="J122" s="50">
        <f t="shared" si="16"/>
        <v>20.212601141712359</v>
      </c>
      <c r="K122" s="51">
        <f t="shared" si="23"/>
        <v>139.54175069447442</v>
      </c>
      <c r="L122" s="11">
        <f t="shared" si="17"/>
        <v>1.1628479224539534</v>
      </c>
      <c r="M122" s="11">
        <f t="shared" si="24"/>
        <v>9.1642495031432141</v>
      </c>
      <c r="N122" s="12">
        <f t="shared" si="25"/>
        <v>1185.4415802505323</v>
      </c>
      <c r="O122" s="18">
        <f t="shared" si="26"/>
        <v>0.11771288692689819</v>
      </c>
    </row>
    <row r="123" spans="1:15" x14ac:dyDescent="0.2">
      <c r="A123" s="48">
        <v>2.58</v>
      </c>
      <c r="B123" s="48">
        <v>28.296000000000003</v>
      </c>
      <c r="C123" s="11">
        <v>7.86</v>
      </c>
      <c r="D123" s="49">
        <f t="shared" si="18"/>
        <v>7.9006040376446922</v>
      </c>
      <c r="E123" s="49">
        <f t="shared" si="22"/>
        <v>13.422190475965261</v>
      </c>
      <c r="F123" s="11">
        <f t="shared" si="19"/>
        <v>1.6486878730515564E-3</v>
      </c>
      <c r="G123" s="11">
        <f t="shared" si="20"/>
        <v>0.97935952160099027</v>
      </c>
      <c r="H123" s="11">
        <f t="shared" si="21"/>
        <v>13.336046514719074</v>
      </c>
      <c r="I123" s="12">
        <f t="shared" si="15"/>
        <v>117.52314259211883</v>
      </c>
      <c r="J123" s="50">
        <f t="shared" si="16"/>
        <v>20.313971187693561</v>
      </c>
      <c r="K123" s="51">
        <f t="shared" si="23"/>
        <v>137.8371137798124</v>
      </c>
      <c r="L123" s="11">
        <f t="shared" si="17"/>
        <v>1.1486426148317699</v>
      </c>
      <c r="M123" s="11">
        <f t="shared" si="24"/>
        <v>9.0749704805506379</v>
      </c>
      <c r="N123" s="12">
        <f t="shared" si="25"/>
        <v>1185.2421313533996</v>
      </c>
      <c r="O123" s="18">
        <f t="shared" si="26"/>
        <v>0.11629447699637499</v>
      </c>
    </row>
    <row r="124" spans="1:15" x14ac:dyDescent="0.2">
      <c r="A124" s="48">
        <v>2.6</v>
      </c>
      <c r="B124" s="48">
        <v>28.835999999999999</v>
      </c>
      <c r="C124" s="11">
        <v>8.01</v>
      </c>
      <c r="D124" s="49">
        <f t="shared" si="18"/>
        <v>7.9200426285323262</v>
      </c>
      <c r="E124" s="49">
        <f t="shared" si="22"/>
        <v>13.580591328535908</v>
      </c>
      <c r="F124" s="11">
        <f t="shared" si="19"/>
        <v>8.0923286813730112E-3</v>
      </c>
      <c r="G124" s="11">
        <f t="shared" si="20"/>
        <v>0.96453724121423912</v>
      </c>
      <c r="H124" s="11">
        <f t="shared" si="21"/>
        <v>13.494253475454942</v>
      </c>
      <c r="I124" s="12">
        <f t="shared" si="15"/>
        <v>115.74446894570869</v>
      </c>
      <c r="J124" s="50">
        <f t="shared" si="16"/>
        <v>20.414054864118768</v>
      </c>
      <c r="K124" s="51">
        <f t="shared" si="23"/>
        <v>136.15852380982744</v>
      </c>
      <c r="L124" s="11">
        <f t="shared" si="17"/>
        <v>1.1346543650818954</v>
      </c>
      <c r="M124" s="11">
        <f t="shared" si="24"/>
        <v>8.9865109400988921</v>
      </c>
      <c r="N124" s="12">
        <f t="shared" si="25"/>
        <v>1185.0480933726155</v>
      </c>
      <c r="O124" s="18">
        <f t="shared" si="26"/>
        <v>0.11489704474552073</v>
      </c>
    </row>
    <row r="125" spans="1:15" x14ac:dyDescent="0.2">
      <c r="A125" s="48">
        <v>2.62</v>
      </c>
      <c r="B125" s="48">
        <v>29.340000000000003</v>
      </c>
      <c r="C125" s="11">
        <v>8.15</v>
      </c>
      <c r="D125" s="49">
        <f t="shared" si="18"/>
        <v>7.9391870228168679</v>
      </c>
      <c r="E125" s="49">
        <f t="shared" si="22"/>
        <v>13.739375068992246</v>
      </c>
      <c r="F125" s="11">
        <f t="shared" si="19"/>
        <v>4.4442111348815906E-2</v>
      </c>
      <c r="G125" s="11">
        <f t="shared" si="20"/>
        <v>0.94993929110765318</v>
      </c>
      <c r="H125" s="11">
        <f t="shared" si="21"/>
        <v>13.652846258564884</v>
      </c>
      <c r="I125" s="12">
        <f t="shared" si="15"/>
        <v>113.99271493291837</v>
      </c>
      <c r="J125" s="50">
        <f t="shared" si="16"/>
        <v>20.512864194810813</v>
      </c>
      <c r="K125" s="51">
        <f t="shared" si="23"/>
        <v>134.50557912772919</v>
      </c>
      <c r="L125" s="11">
        <f t="shared" si="17"/>
        <v>1.1208798260644099</v>
      </c>
      <c r="M125" s="11">
        <f t="shared" si="24"/>
        <v>8.8988745692277913</v>
      </c>
      <c r="N125" s="12">
        <f t="shared" si="25"/>
        <v>1184.859312668169</v>
      </c>
      <c r="O125" s="18">
        <f t="shared" si="26"/>
        <v>0.11352029535459181</v>
      </c>
    </row>
    <row r="126" spans="1:15" x14ac:dyDescent="0.2">
      <c r="A126" s="48">
        <v>2.65</v>
      </c>
      <c r="B126" s="48">
        <v>29.771999999999998</v>
      </c>
      <c r="C126" s="11">
        <v>8.27</v>
      </c>
      <c r="D126" s="49">
        <f t="shared" si="18"/>
        <v>7.9673617171502213</v>
      </c>
      <c r="E126" s="49">
        <f t="shared" si="22"/>
        <v>13.978395920506751</v>
      </c>
      <c r="F126" s="11">
        <f t="shared" si="19"/>
        <v>9.1589930246262372E-2</v>
      </c>
      <c r="G126" s="11">
        <f t="shared" si="20"/>
        <v>0.9284555723734087</v>
      </c>
      <c r="H126" s="11">
        <f t="shared" si="21"/>
        <v>13.891446100929238</v>
      </c>
      <c r="I126" s="12">
        <f t="shared" si="15"/>
        <v>111.41466868480904</v>
      </c>
      <c r="J126" s="50">
        <f t="shared" si="16"/>
        <v>20.658715195448508</v>
      </c>
      <c r="K126" s="51">
        <f t="shared" si="23"/>
        <v>132.07338388025755</v>
      </c>
      <c r="L126" s="11">
        <f t="shared" si="17"/>
        <v>1.1006115323354797</v>
      </c>
      <c r="M126" s="11">
        <f t="shared" si="24"/>
        <v>8.7689701881837436</v>
      </c>
      <c r="N126" s="12">
        <f t="shared" si="25"/>
        <v>1184.585673866429</v>
      </c>
      <c r="O126" s="18">
        <f t="shared" si="26"/>
        <v>0.11149331516831244</v>
      </c>
    </row>
    <row r="127" spans="1:15" x14ac:dyDescent="0.2">
      <c r="A127" s="48">
        <v>2.67</v>
      </c>
      <c r="B127" s="48">
        <v>29.988</v>
      </c>
      <c r="C127" s="11">
        <v>8.33</v>
      </c>
      <c r="D127" s="49">
        <f t="shared" si="18"/>
        <v>7.9857899527783465</v>
      </c>
      <c r="E127" s="49">
        <f t="shared" si="22"/>
        <v>14.138111719562318</v>
      </c>
      <c r="F127" s="11">
        <f t="shared" si="19"/>
        <v>0.11848055660833301</v>
      </c>
      <c r="G127" s="11">
        <f t="shared" si="20"/>
        <v>0.91440370631520795</v>
      </c>
      <c r="H127" s="11">
        <f t="shared" si="21"/>
        <v>14.050978086022246</v>
      </c>
      <c r="I127" s="12">
        <f t="shared" si="15"/>
        <v>109.72844475782496</v>
      </c>
      <c r="J127" s="50">
        <f t="shared" si="16"/>
        <v>20.754391521495698</v>
      </c>
      <c r="K127" s="51">
        <f t="shared" si="23"/>
        <v>130.48283627932065</v>
      </c>
      <c r="L127" s="11">
        <f t="shared" si="17"/>
        <v>1.0873569689943388</v>
      </c>
      <c r="M127" s="11">
        <f t="shared" si="24"/>
        <v>8.6834043580785067</v>
      </c>
      <c r="N127" s="12">
        <f t="shared" si="25"/>
        <v>1184.4093931422092</v>
      </c>
      <c r="O127" s="18">
        <f t="shared" si="26"/>
        <v>0.11016700562729655</v>
      </c>
    </row>
    <row r="128" spans="1:15" x14ac:dyDescent="0.2">
      <c r="A128" s="48">
        <v>2.69</v>
      </c>
      <c r="B128" s="48">
        <v>29.988</v>
      </c>
      <c r="C128" s="11">
        <v>8.33</v>
      </c>
      <c r="D128" s="49">
        <f t="shared" si="18"/>
        <v>8.0039392831939438</v>
      </c>
      <c r="E128" s="49">
        <f t="shared" si="22"/>
        <v>14.298190505226197</v>
      </c>
      <c r="F128" s="11">
        <f t="shared" si="19"/>
        <v>0.10631559104407926</v>
      </c>
      <c r="G128" s="11">
        <f t="shared" si="20"/>
        <v>0.90056451057273734</v>
      </c>
      <c r="H128" s="11">
        <f t="shared" si="21"/>
        <v>14.210875839686706</v>
      </c>
      <c r="I128" s="12">
        <f t="shared" si="15"/>
        <v>108.06774126872848</v>
      </c>
      <c r="J128" s="50">
        <f t="shared" si="16"/>
        <v>20.848835865894561</v>
      </c>
      <c r="K128" s="51">
        <f t="shared" si="23"/>
        <v>128.91657713462305</v>
      </c>
      <c r="L128" s="11">
        <f t="shared" si="17"/>
        <v>1.0743048094551921</v>
      </c>
      <c r="M128" s="11">
        <f t="shared" si="24"/>
        <v>8.5986704665225968</v>
      </c>
      <c r="N128" s="12">
        <f t="shared" si="25"/>
        <v>1184.2378662498963</v>
      </c>
      <c r="O128" s="18">
        <f t="shared" si="26"/>
        <v>0.10886037409263119</v>
      </c>
    </row>
    <row r="129" spans="1:15" x14ac:dyDescent="0.2">
      <c r="A129" s="48">
        <v>2.71</v>
      </c>
      <c r="B129" s="48">
        <v>29.843999999999998</v>
      </c>
      <c r="C129" s="11">
        <v>8.2899999999999991</v>
      </c>
      <c r="D129" s="49">
        <f t="shared" si="18"/>
        <v>8.0218139295345736</v>
      </c>
      <c r="E129" s="49">
        <f t="shared" si="22"/>
        <v>14.458626783816888</v>
      </c>
      <c r="F129" s="11">
        <f t="shared" si="19"/>
        <v>7.1923768391686183E-2</v>
      </c>
      <c r="G129" s="11">
        <f t="shared" si="20"/>
        <v>0.88693476645155367</v>
      </c>
      <c r="H129" s="11">
        <f t="shared" si="21"/>
        <v>14.371133826137035</v>
      </c>
      <c r="I129" s="12">
        <f t="shared" si="15"/>
        <v>106.43217197418645</v>
      </c>
      <c r="J129" s="50">
        <f t="shared" si="16"/>
        <v>20.942060384144678</v>
      </c>
      <c r="K129" s="51">
        <f t="shared" si="23"/>
        <v>127.37423235833113</v>
      </c>
      <c r="L129" s="11">
        <f t="shared" si="17"/>
        <v>1.0614519363194261</v>
      </c>
      <c r="M129" s="11">
        <f t="shared" si="24"/>
        <v>8.5147699282986178</v>
      </c>
      <c r="N129" s="12">
        <f t="shared" si="25"/>
        <v>1184.0709586291161</v>
      </c>
      <c r="O129" s="18">
        <f t="shared" si="26"/>
        <v>0.10757314114502176</v>
      </c>
    </row>
    <row r="130" spans="1:15" x14ac:dyDescent="0.2">
      <c r="A130" s="48">
        <v>2.73</v>
      </c>
      <c r="B130" s="48">
        <v>29.628000000000004</v>
      </c>
      <c r="C130" s="11">
        <v>8.23</v>
      </c>
      <c r="D130" s="49">
        <f t="shared" si="18"/>
        <v>8.0394180490522817</v>
      </c>
      <c r="E130" s="49">
        <f t="shared" si="22"/>
        <v>14.619415144797934</v>
      </c>
      <c r="F130" s="11">
        <f t="shared" si="19"/>
        <v>3.6321480027038652E-2</v>
      </c>
      <c r="G130" s="11">
        <f t="shared" si="20"/>
        <v>0.8735113039710829</v>
      </c>
      <c r="H130" s="11">
        <f t="shared" si="21"/>
        <v>14.531746593369919</v>
      </c>
      <c r="I130" s="12">
        <f t="shared" ref="I130:I193" si="27">$Q$2*G130</f>
        <v>104.82135647652994</v>
      </c>
      <c r="J130" s="50">
        <f t="shared" ref="J130:J193" si="28">$Q$9*D130*D130</f>
        <v>21.034077242741557</v>
      </c>
      <c r="K130" s="51">
        <f t="shared" si="23"/>
        <v>125.8554337192715</v>
      </c>
      <c r="L130" s="11">
        <f t="shared" ref="L130:L193" si="29">K130/$Q$2</f>
        <v>1.0487952809939292</v>
      </c>
      <c r="M130" s="11">
        <f t="shared" si="24"/>
        <v>8.4317037117834541</v>
      </c>
      <c r="N130" s="12">
        <f t="shared" si="25"/>
        <v>1183.9085396248588</v>
      </c>
      <c r="O130" s="18">
        <f t="shared" si="26"/>
        <v>0.10630503075782433</v>
      </c>
    </row>
    <row r="131" spans="1:15" x14ac:dyDescent="0.2">
      <c r="A131" s="48">
        <v>2.75</v>
      </c>
      <c r="B131" s="48">
        <v>29.448</v>
      </c>
      <c r="C131" s="11">
        <v>8.18</v>
      </c>
      <c r="D131" s="49">
        <f t="shared" ref="D131:D194" si="30">$Q$1*(1-EXP(-(A131-$Q$7)/$Q$6))</f>
        <v>8.0567557360804951</v>
      </c>
      <c r="E131" s="49">
        <f t="shared" si="22"/>
        <v>14.780550259519543</v>
      </c>
      <c r="F131" s="11">
        <f t="shared" ref="F131:F194" si="31">(C131-D131)^2</f>
        <v>1.5189148589060505E-2</v>
      </c>
      <c r="G131" s="11">
        <f t="shared" ref="G131:G194" si="32">($Q$1/$Q$6)*EXP(-(A131-$Q$7)/$Q$6)</f>
        <v>0.86029100112735257</v>
      </c>
      <c r="H131" s="11">
        <f t="shared" ref="H131:H194" si="33">$Q$1*(A131+$Q$6*EXP(-(A131-$Q$7)/$Q$6))-$Q$1*$Q$6</f>
        <v>14.692708771896298</v>
      </c>
      <c r="I131" s="12">
        <f t="shared" si="27"/>
        <v>103.23492013528231</v>
      </c>
      <c r="J131" s="50">
        <f t="shared" si="28"/>
        <v>21.124898613153444</v>
      </c>
      <c r="K131" s="51">
        <f t="shared" si="23"/>
        <v>124.35981874843576</v>
      </c>
      <c r="L131" s="11">
        <f t="shared" si="29"/>
        <v>1.0363318229036314</v>
      </c>
      <c r="M131" s="11">
        <f t="shared" si="24"/>
        <v>8.349472358661588</v>
      </c>
      <c r="N131" s="12">
        <f t="shared" si="25"/>
        <v>1183.750482373352</v>
      </c>
      <c r="O131" s="18">
        <f t="shared" si="26"/>
        <v>0.10505577028285676</v>
      </c>
    </row>
    <row r="132" spans="1:15" x14ac:dyDescent="0.2">
      <c r="A132" s="48">
        <v>2.77</v>
      </c>
      <c r="B132" s="48">
        <v>29.340000000000003</v>
      </c>
      <c r="C132" s="11">
        <v>8.15</v>
      </c>
      <c r="D132" s="49">
        <f t="shared" si="30"/>
        <v>8.0738310229862584</v>
      </c>
      <c r="E132" s="49">
        <f t="shared" ref="E132:E195" si="34">D132*(A132-A131)+E131</f>
        <v>14.942026879979268</v>
      </c>
      <c r="F132" s="11">
        <f t="shared" si="31"/>
        <v>5.8017130593199457E-3</v>
      </c>
      <c r="G132" s="11">
        <f t="shared" si="32"/>
        <v>0.84727078316688009</v>
      </c>
      <c r="H132" s="11">
        <f t="shared" si="33"/>
        <v>14.854015073492549</v>
      </c>
      <c r="I132" s="12">
        <f t="shared" si="27"/>
        <v>101.67249398002561</v>
      </c>
      <c r="J132" s="50">
        <f t="shared" si="28"/>
        <v>21.214536666065101</v>
      </c>
      <c r="K132" s="51">
        <f t="shared" ref="K132:K195" si="35">I132+J132</f>
        <v>122.88703064609071</v>
      </c>
      <c r="L132" s="11">
        <f t="shared" si="29"/>
        <v>1.0240585887174225</v>
      </c>
      <c r="M132" s="11">
        <f t="shared" ref="M132:M195" si="36">L132*D132</f>
        <v>8.2680760029422515</v>
      </c>
      <c r="N132" s="12">
        <f t="shared" ref="N132:N195" si="37">SQRT((POWER(K132,2)+POWER(($Q$2*9.81),2)))</f>
        <v>1183.5966636912312</v>
      </c>
      <c r="O132" s="18">
        <f t="shared" si="26"/>
        <v>0.1038250904348178</v>
      </c>
    </row>
    <row r="133" spans="1:15" x14ac:dyDescent="0.2">
      <c r="A133" s="48">
        <v>2.79</v>
      </c>
      <c r="B133" s="48">
        <v>29.268000000000004</v>
      </c>
      <c r="C133" s="11">
        <v>8.1300000000000008</v>
      </c>
      <c r="D133" s="49">
        <f t="shared" si="30"/>
        <v>8.0906478811080866</v>
      </c>
      <c r="E133" s="49">
        <f t="shared" si="34"/>
        <v>15.103839837601431</v>
      </c>
      <c r="F133" s="11">
        <f t="shared" si="31"/>
        <v>1.5485892612833463E-3</v>
      </c>
      <c r="G133" s="11">
        <f t="shared" si="32"/>
        <v>0.83444762187155519</v>
      </c>
      <c r="H133" s="11">
        <f t="shared" si="33"/>
        <v>15.015660289970542</v>
      </c>
      <c r="I133" s="12">
        <f t="shared" si="27"/>
        <v>100.13371462458662</v>
      </c>
      <c r="J133" s="50">
        <f t="shared" si="28"/>
        <v>21.303003565879528</v>
      </c>
      <c r="K133" s="51">
        <f t="shared" si="35"/>
        <v>121.43671819046614</v>
      </c>
      <c r="L133" s="11">
        <f t="shared" si="29"/>
        <v>1.0119726515872178</v>
      </c>
      <c r="M133" s="11">
        <f t="shared" si="36"/>
        <v>8.1875143893034554</v>
      </c>
      <c r="N133" s="12">
        <f t="shared" si="37"/>
        <v>1183.446963967913</v>
      </c>
      <c r="O133" s="18">
        <f t="shared" si="26"/>
        <v>0.10261272527440332</v>
      </c>
    </row>
    <row r="134" spans="1:15" x14ac:dyDescent="0.2">
      <c r="A134" s="48">
        <v>2.82</v>
      </c>
      <c r="B134" s="48">
        <v>29.268000000000004</v>
      </c>
      <c r="C134" s="11">
        <v>8.1300000000000008</v>
      </c>
      <c r="D134" s="49">
        <f t="shared" si="30"/>
        <v>8.1153971539337331</v>
      </c>
      <c r="E134" s="49">
        <f t="shared" si="34"/>
        <v>15.34730175221944</v>
      </c>
      <c r="F134" s="11">
        <f t="shared" si="31"/>
        <v>2.132431132351105E-4</v>
      </c>
      <c r="G134" s="11">
        <f t="shared" si="32"/>
        <v>0.81557584956509099</v>
      </c>
      <c r="H134" s="11">
        <f t="shared" si="33"/>
        <v>15.258752380866751</v>
      </c>
      <c r="I134" s="12">
        <f t="shared" si="27"/>
        <v>97.869101947810918</v>
      </c>
      <c r="J134" s="50">
        <f t="shared" si="28"/>
        <v>21.433534583559727</v>
      </c>
      <c r="K134" s="51">
        <f t="shared" si="35"/>
        <v>119.30263653137064</v>
      </c>
      <c r="L134" s="11">
        <f t="shared" si="29"/>
        <v>0.99418863776142197</v>
      </c>
      <c r="M134" s="11">
        <f t="shared" si="36"/>
        <v>8.0682356413622998</v>
      </c>
      <c r="N134" s="12">
        <f t="shared" si="37"/>
        <v>1183.2298842927084</v>
      </c>
      <c r="O134" s="18">
        <f t="shared" si="26"/>
        <v>0.10082794401587092</v>
      </c>
    </row>
    <row r="135" spans="1:15" x14ac:dyDescent="0.2">
      <c r="A135" s="48">
        <v>2.84</v>
      </c>
      <c r="B135" s="48">
        <v>29.304000000000002</v>
      </c>
      <c r="C135" s="11">
        <v>8.14</v>
      </c>
      <c r="D135" s="49">
        <f t="shared" si="30"/>
        <v>8.1315849224986554</v>
      </c>
      <c r="E135" s="49">
        <f t="shared" si="34"/>
        <v>15.509933450669413</v>
      </c>
      <c r="F135" s="11">
        <f t="shared" si="31"/>
        <v>7.0813529353645852E-5</v>
      </c>
      <c r="G135" s="11">
        <f t="shared" si="32"/>
        <v>0.80323238054040103</v>
      </c>
      <c r="H135" s="11">
        <f t="shared" si="33"/>
        <v>15.421222613078447</v>
      </c>
      <c r="I135" s="12">
        <f t="shared" si="27"/>
        <v>96.387885664848127</v>
      </c>
      <c r="J135" s="50">
        <f t="shared" si="28"/>
        <v>21.519126731948127</v>
      </c>
      <c r="K135" s="51">
        <f t="shared" si="35"/>
        <v>117.90701239679626</v>
      </c>
      <c r="L135" s="11">
        <f t="shared" si="29"/>
        <v>0.98255843663996889</v>
      </c>
      <c r="M135" s="11">
        <f t="shared" si="36"/>
        <v>7.9897573688554218</v>
      </c>
      <c r="N135" s="12">
        <f t="shared" si="37"/>
        <v>1183.0899811816253</v>
      </c>
      <c r="O135" s="18">
        <f t="shared" si="26"/>
        <v>9.9660223881733179E-2</v>
      </c>
    </row>
    <row r="136" spans="1:15" x14ac:dyDescent="0.2">
      <c r="A136" s="48">
        <v>2.86</v>
      </c>
      <c r="B136" s="48">
        <v>29.376000000000001</v>
      </c>
      <c r="C136" s="11">
        <v>8.16</v>
      </c>
      <c r="D136" s="49">
        <f t="shared" si="30"/>
        <v>8.1475276945743289</v>
      </c>
      <c r="E136" s="49">
        <f t="shared" si="34"/>
        <v>15.672884004560899</v>
      </c>
      <c r="F136" s="11">
        <f t="shared" si="31"/>
        <v>1.5555840263122819E-4</v>
      </c>
      <c r="G136" s="11">
        <f t="shared" si="32"/>
        <v>0.79107572581096652</v>
      </c>
      <c r="H136" s="11">
        <f t="shared" si="33"/>
        <v>15.58401414446943</v>
      </c>
      <c r="I136" s="12">
        <f t="shared" si="27"/>
        <v>94.929087097315985</v>
      </c>
      <c r="J136" s="50">
        <f t="shared" si="28"/>
        <v>21.603590179532183</v>
      </c>
      <c r="K136" s="51">
        <f t="shared" si="35"/>
        <v>116.53267727684818</v>
      </c>
      <c r="L136" s="11">
        <f t="shared" si="29"/>
        <v>0.97110564397373478</v>
      </c>
      <c r="M136" s="11">
        <f t="shared" si="36"/>
        <v>7.9121101286334428</v>
      </c>
      <c r="N136" s="12">
        <f t="shared" si="37"/>
        <v>1182.9538050462115</v>
      </c>
      <c r="O136" s="18">
        <f t="shared" si="26"/>
        <v>9.8509913725917539E-2</v>
      </c>
    </row>
    <row r="137" spans="1:15" x14ac:dyDescent="0.2">
      <c r="A137" s="48">
        <v>2.88</v>
      </c>
      <c r="B137" s="48">
        <v>29.448</v>
      </c>
      <c r="C137" s="11">
        <v>8.18</v>
      </c>
      <c r="D137" s="49">
        <f t="shared" si="30"/>
        <v>8.1632291781010728</v>
      </c>
      <c r="E137" s="49">
        <f t="shared" si="34"/>
        <v>15.836148588122921</v>
      </c>
      <c r="F137" s="11">
        <f t="shared" si="31"/>
        <v>2.8126046716552504E-4</v>
      </c>
      <c r="G137" s="11">
        <f t="shared" si="32"/>
        <v>0.779103058004608</v>
      </c>
      <c r="H137" s="11">
        <f t="shared" si="33"/>
        <v>15.747122112283565</v>
      </c>
      <c r="I137" s="12">
        <f t="shared" si="27"/>
        <v>93.492366960552957</v>
      </c>
      <c r="J137" s="50">
        <f t="shared" si="28"/>
        <v>21.686937000872351</v>
      </c>
      <c r="K137" s="51">
        <f t="shared" si="35"/>
        <v>115.1793039614253</v>
      </c>
      <c r="L137" s="11">
        <f t="shared" si="29"/>
        <v>0.95982753301187751</v>
      </c>
      <c r="M137" s="11">
        <f t="shared" si="36"/>
        <v>7.8352921234273296</v>
      </c>
      <c r="N137" s="12">
        <f t="shared" si="37"/>
        <v>1182.8212511030729</v>
      </c>
      <c r="O137" s="18">
        <f t="shared" si="26"/>
        <v>9.7376762426285152E-2</v>
      </c>
    </row>
    <row r="138" spans="1:15" x14ac:dyDescent="0.2">
      <c r="A138" s="48">
        <v>2.9</v>
      </c>
      <c r="B138" s="48">
        <v>29.592000000000002</v>
      </c>
      <c r="C138" s="11">
        <v>8.2200000000000006</v>
      </c>
      <c r="D138" s="49">
        <f t="shared" si="30"/>
        <v>8.1786930249007632</v>
      </c>
      <c r="E138" s="49">
        <f t="shared" si="34"/>
        <v>15.999722448620936</v>
      </c>
      <c r="F138" s="11">
        <f t="shared" si="31"/>
        <v>1.7062661918490203E-3</v>
      </c>
      <c r="G138" s="11">
        <f t="shared" si="32"/>
        <v>0.76731159254048353</v>
      </c>
      <c r="H138" s="11">
        <f t="shared" si="33"/>
        <v>15.910541727360906</v>
      </c>
      <c r="I138" s="12">
        <f t="shared" si="27"/>
        <v>92.077391104858023</v>
      </c>
      <c r="J138" s="50">
        <f t="shared" si="28"/>
        <v>21.76917923822484</v>
      </c>
      <c r="K138" s="51">
        <f t="shared" si="35"/>
        <v>113.84657034308286</v>
      </c>
      <c r="L138" s="11">
        <f t="shared" si="29"/>
        <v>0.94872141952569045</v>
      </c>
      <c r="M138" s="11">
        <f t="shared" si="36"/>
        <v>7.7593012564487154</v>
      </c>
      <c r="N138" s="12">
        <f t="shared" si="37"/>
        <v>1182.6922176030764</v>
      </c>
      <c r="O138" s="18">
        <f t="shared" si="26"/>
        <v>9.6260522094084616E-2</v>
      </c>
    </row>
    <row r="139" spans="1:15" x14ac:dyDescent="0.2">
      <c r="A139" s="48">
        <v>2.92</v>
      </c>
      <c r="B139" s="48">
        <v>29.771999999999998</v>
      </c>
      <c r="C139" s="11">
        <v>8.27</v>
      </c>
      <c r="D139" s="49">
        <f t="shared" si="30"/>
        <v>8.1939228315261694</v>
      </c>
      <c r="E139" s="49">
        <f t="shared" si="34"/>
        <v>16.16360090525146</v>
      </c>
      <c r="F139" s="11">
        <f t="shared" si="31"/>
        <v>5.7877355629955395E-3</v>
      </c>
      <c r="G139" s="11">
        <f t="shared" si="32"/>
        <v>0.7556985869814552</v>
      </c>
      <c r="H139" s="11">
        <f t="shared" si="33"/>
        <v>16.074268273023861</v>
      </c>
      <c r="I139" s="12">
        <f t="shared" si="27"/>
        <v>90.683830437774617</v>
      </c>
      <c r="J139" s="50">
        <f t="shared" si="28"/>
        <v>21.850328897511289</v>
      </c>
      <c r="K139" s="51">
        <f t="shared" si="35"/>
        <v>112.53415933528591</v>
      </c>
      <c r="L139" s="11">
        <f t="shared" si="29"/>
        <v>0.93778466112738257</v>
      </c>
      <c r="M139" s="11">
        <f t="shared" si="36"/>
        <v>7.6841351458666916</v>
      </c>
      <c r="N139" s="12">
        <f t="shared" si="37"/>
        <v>1182.5666057424839</v>
      </c>
      <c r="O139" s="18">
        <f t="shared" si="26"/>
        <v>9.5160948050474023E-2</v>
      </c>
    </row>
    <row r="140" spans="1:15" x14ac:dyDescent="0.2">
      <c r="A140" s="48">
        <v>2.94</v>
      </c>
      <c r="B140" s="48">
        <v>30.024000000000001</v>
      </c>
      <c r="C140" s="11">
        <v>8.34</v>
      </c>
      <c r="D140" s="49">
        <f t="shared" si="30"/>
        <v>8.2089221400974317</v>
      </c>
      <c r="E140" s="49">
        <f t="shared" si="34"/>
        <v>16.327779348053408</v>
      </c>
      <c r="F140" s="11">
        <f t="shared" si="31"/>
        <v>1.7181405356637282E-2</v>
      </c>
      <c r="G140" s="11">
        <f t="shared" si="32"/>
        <v>0.74426134039625813</v>
      </c>
      <c r="H140" s="11">
        <f t="shared" si="33"/>
        <v>16.238297103980173</v>
      </c>
      <c r="I140" s="12">
        <f t="shared" si="27"/>
        <v>89.311360847550972</v>
      </c>
      <c r="J140" s="50">
        <f t="shared" si="28"/>
        <v>21.930397944485158</v>
      </c>
      <c r="K140" s="51">
        <f t="shared" si="35"/>
        <v>111.24175879203614</v>
      </c>
      <c r="L140" s="11">
        <f t="shared" si="29"/>
        <v>0.92701465660030113</v>
      </c>
      <c r="M140" s="11">
        <f t="shared" si="36"/>
        <v>7.6097911387610297</v>
      </c>
      <c r="N140" s="12">
        <f t="shared" si="37"/>
        <v>1182.4443195766748</v>
      </c>
      <c r="O140" s="18">
        <f t="shared" si="26"/>
        <v>9.4077798802282411E-2</v>
      </c>
    </row>
    <row r="141" spans="1:15" x14ac:dyDescent="0.2">
      <c r="A141" s="48">
        <v>2.97</v>
      </c>
      <c r="B141" s="48">
        <v>30.312000000000001</v>
      </c>
      <c r="C141" s="11">
        <v>8.42</v>
      </c>
      <c r="D141" s="49">
        <f t="shared" si="30"/>
        <v>8.2309965357625963</v>
      </c>
      <c r="E141" s="49">
        <f t="shared" si="34"/>
        <v>16.574709244126289</v>
      </c>
      <c r="F141" s="11">
        <f t="shared" si="31"/>
        <v>3.5722309493739522E-2</v>
      </c>
      <c r="G141" s="11">
        <f t="shared" si="32"/>
        <v>0.72742921075226674</v>
      </c>
      <c r="H141" s="11">
        <f t="shared" si="33"/>
        <v>16.484897146516786</v>
      </c>
      <c r="I141" s="12">
        <f t="shared" si="27"/>
        <v>87.291505290272013</v>
      </c>
      <c r="J141" s="50">
        <f t="shared" si="28"/>
        <v>22.048501433271358</v>
      </c>
      <c r="K141" s="51">
        <f t="shared" si="35"/>
        <v>109.34000672354337</v>
      </c>
      <c r="L141" s="11">
        <f t="shared" si="29"/>
        <v>0.9111667226961947</v>
      </c>
      <c r="M141" s="11">
        <f t="shared" si="36"/>
        <v>7.4998101380145368</v>
      </c>
      <c r="N141" s="12">
        <f t="shared" si="37"/>
        <v>1182.2669229367389</v>
      </c>
      <c r="O141" s="18">
        <f t="shared" si="26"/>
        <v>9.2483350927169569E-2</v>
      </c>
    </row>
    <row r="142" spans="1:15" x14ac:dyDescent="0.2">
      <c r="A142" s="48">
        <v>2.99</v>
      </c>
      <c r="B142" s="48">
        <v>30.564</v>
      </c>
      <c r="C142" s="11">
        <v>8.49</v>
      </c>
      <c r="D142" s="49">
        <f t="shared" si="30"/>
        <v>8.2454347461599511</v>
      </c>
      <c r="E142" s="49">
        <f t="shared" si="34"/>
        <v>16.739617939049488</v>
      </c>
      <c r="F142" s="11">
        <f t="shared" si="31"/>
        <v>5.9812163385847661E-2</v>
      </c>
      <c r="G142" s="11">
        <f t="shared" si="32"/>
        <v>0.71641981176704295</v>
      </c>
      <c r="H142" s="11">
        <f t="shared" si="33"/>
        <v>16.649661826314556</v>
      </c>
      <c r="I142" s="12">
        <f t="shared" si="27"/>
        <v>85.970377412045153</v>
      </c>
      <c r="J142" s="50">
        <f t="shared" si="28"/>
        <v>22.125921003644514</v>
      </c>
      <c r="K142" s="51">
        <f t="shared" si="35"/>
        <v>108.09629841568966</v>
      </c>
      <c r="L142" s="11">
        <f t="shared" si="29"/>
        <v>0.90080248679741382</v>
      </c>
      <c r="M142" s="11">
        <f t="shared" si="36"/>
        <v>7.4275081240666863</v>
      </c>
      <c r="N142" s="12">
        <f t="shared" si="37"/>
        <v>1182.1525492639155</v>
      </c>
      <c r="O142" s="18">
        <f t="shared" si="26"/>
        <v>9.1440227814081523E-2</v>
      </c>
    </row>
    <row r="143" spans="1:15" x14ac:dyDescent="0.2">
      <c r="A143" s="48">
        <v>3.01</v>
      </c>
      <c r="B143" s="48">
        <v>30.780000000000005</v>
      </c>
      <c r="C143" s="11">
        <v>8.5500000000000007</v>
      </c>
      <c r="D143" s="49">
        <f t="shared" si="30"/>
        <v>8.2596544390485942</v>
      </c>
      <c r="E143" s="49">
        <f t="shared" si="34"/>
        <v>16.904811027830455</v>
      </c>
      <c r="F143" s="11">
        <f t="shared" si="31"/>
        <v>8.4300544764186913E-2</v>
      </c>
      <c r="G143" s="11">
        <f t="shared" si="32"/>
        <v>0.70557703637106228</v>
      </c>
      <c r="H143" s="11">
        <f t="shared" si="33"/>
        <v>16.814713079591087</v>
      </c>
      <c r="I143" s="12">
        <f t="shared" si="27"/>
        <v>84.669244364527472</v>
      </c>
      <c r="J143" s="50">
        <f t="shared" si="28"/>
        <v>22.202301474541365</v>
      </c>
      <c r="K143" s="51">
        <f t="shared" si="35"/>
        <v>106.87154583906883</v>
      </c>
      <c r="L143" s="11">
        <f t="shared" si="29"/>
        <v>0.89059621532557354</v>
      </c>
      <c r="M143" s="11">
        <f t="shared" si="36"/>
        <v>7.3560169833137508</v>
      </c>
      <c r="N143" s="12">
        <f t="shared" si="37"/>
        <v>1182.041186807817</v>
      </c>
      <c r="O143" s="18">
        <f t="shared" si="26"/>
        <v>9.0412708991708446E-2</v>
      </c>
    </row>
    <row r="144" spans="1:15" x14ac:dyDescent="0.2">
      <c r="A144" s="48">
        <v>3.03</v>
      </c>
      <c r="B144" s="48">
        <v>30.923999999999999</v>
      </c>
      <c r="C144" s="11">
        <v>8.59</v>
      </c>
      <c r="D144" s="49">
        <f t="shared" si="30"/>
        <v>8.2736589216182903</v>
      </c>
      <c r="E144" s="49">
        <f t="shared" si="34"/>
        <v>17.070284206262819</v>
      </c>
      <c r="F144" s="11">
        <f t="shared" si="31"/>
        <v>0.1000716778717029</v>
      </c>
      <c r="G144" s="11">
        <f t="shared" si="32"/>
        <v>0.69489836277176098</v>
      </c>
      <c r="H144" s="11">
        <f t="shared" si="33"/>
        <v>16.980046569152165</v>
      </c>
      <c r="I144" s="12">
        <f t="shared" si="27"/>
        <v>83.387803532611315</v>
      </c>
      <c r="J144" s="50">
        <f t="shared" si="28"/>
        <v>22.277654588446623</v>
      </c>
      <c r="K144" s="51">
        <f t="shared" si="35"/>
        <v>105.66545812105794</v>
      </c>
      <c r="L144" s="11">
        <f t="shared" si="29"/>
        <v>0.88054548434214952</v>
      </c>
      <c r="M144" s="11">
        <f t="shared" si="36"/>
        <v>7.285333002418124</v>
      </c>
      <c r="N144" s="12">
        <f t="shared" si="37"/>
        <v>1181.9327514879742</v>
      </c>
      <c r="O144" s="18">
        <f t="shared" ref="O144:O207" si="38">K144/N144</f>
        <v>8.9400566984908572E-2</v>
      </c>
    </row>
    <row r="145" spans="1:15" x14ac:dyDescent="0.2">
      <c r="A145" s="48">
        <v>3.05</v>
      </c>
      <c r="B145" s="48">
        <v>30.96</v>
      </c>
      <c r="C145" s="11">
        <v>8.6</v>
      </c>
      <c r="D145" s="49">
        <f t="shared" si="30"/>
        <v>8.2874514510055821</v>
      </c>
      <c r="E145" s="49">
        <f t="shared" si="34"/>
        <v>17.236033235282932</v>
      </c>
      <c r="F145" s="11">
        <f t="shared" si="31"/>
        <v>9.7686595478515811E-2</v>
      </c>
      <c r="G145" s="11">
        <f t="shared" si="32"/>
        <v>0.68438130734306646</v>
      </c>
      <c r="H145" s="11">
        <f t="shared" si="33"/>
        <v>17.145658023445556</v>
      </c>
      <c r="I145" s="12">
        <f t="shared" si="27"/>
        <v>82.125756881167973</v>
      </c>
      <c r="J145" s="50">
        <f t="shared" si="28"/>
        <v>22.351992029805054</v>
      </c>
      <c r="K145" s="51">
        <f t="shared" si="35"/>
        <v>104.47774891097302</v>
      </c>
      <c r="L145" s="11">
        <f t="shared" si="29"/>
        <v>0.87064790759144184</v>
      </c>
      <c r="M145" s="11">
        <f t="shared" si="36"/>
        <v>7.2154522650836688</v>
      </c>
      <c r="N145" s="12">
        <f t="shared" si="37"/>
        <v>1181.8271616516115</v>
      </c>
      <c r="O145" s="18">
        <f t="shared" si="38"/>
        <v>8.8403577359793165E-2</v>
      </c>
    </row>
    <row r="146" spans="1:15" x14ac:dyDescent="0.2">
      <c r="A146" s="48">
        <v>3.07</v>
      </c>
      <c r="B146" s="48">
        <v>30.888000000000002</v>
      </c>
      <c r="C146" s="11">
        <v>8.58</v>
      </c>
      <c r="D146" s="49">
        <f t="shared" si="30"/>
        <v>8.3010352350513408</v>
      </c>
      <c r="E146" s="49">
        <f t="shared" si="34"/>
        <v>17.402053939983958</v>
      </c>
      <c r="F146" s="11">
        <f t="shared" si="31"/>
        <v>7.7821340082860735E-2</v>
      </c>
      <c r="G146" s="11">
        <f t="shared" si="32"/>
        <v>0.67402342404775994</v>
      </c>
      <c r="H146" s="11">
        <f t="shared" si="33"/>
        <v>17.311543235567562</v>
      </c>
      <c r="I146" s="12">
        <f t="shared" si="27"/>
        <v>80.882810885731189</v>
      </c>
      <c r="J146" s="50">
        <f t="shared" si="28"/>
        <v>22.425325422304731</v>
      </c>
      <c r="K146" s="51">
        <f t="shared" si="35"/>
        <v>103.30813630803593</v>
      </c>
      <c r="L146" s="11">
        <f t="shared" si="29"/>
        <v>0.86090113590029937</v>
      </c>
      <c r="M146" s="11">
        <f t="shared" si="36"/>
        <v>7.1463706630041077</v>
      </c>
      <c r="N146" s="12">
        <f t="shared" si="37"/>
        <v>1181.724338002497</v>
      </c>
      <c r="O146" s="18">
        <f t="shared" si="38"/>
        <v>8.742151869585818E-2</v>
      </c>
    </row>
    <row r="147" spans="1:15" x14ac:dyDescent="0.2">
      <c r="A147" s="48">
        <v>3.09</v>
      </c>
      <c r="B147" s="48">
        <v>30.743999999999996</v>
      </c>
      <c r="C147" s="11">
        <v>8.5399999999999991</v>
      </c>
      <c r="D147" s="49">
        <f t="shared" si="30"/>
        <v>8.3144134330468304</v>
      </c>
      <c r="E147" s="49">
        <f t="shared" si="34"/>
        <v>17.568342208644893</v>
      </c>
      <c r="F147" s="11">
        <f t="shared" si="31"/>
        <v>5.0889299189716464E-2</v>
      </c>
      <c r="G147" s="11">
        <f t="shared" si="32"/>
        <v>0.66382230386858188</v>
      </c>
      <c r="H147" s="11">
        <f t="shared" si="33"/>
        <v>17.477698062284567</v>
      </c>
      <c r="I147" s="12">
        <f t="shared" si="27"/>
        <v>79.658676464229828</v>
      </c>
      <c r="J147" s="50">
        <f t="shared" si="28"/>
        <v>22.497666326309364</v>
      </c>
      <c r="K147" s="51">
        <f t="shared" si="35"/>
        <v>102.15634279053918</v>
      </c>
      <c r="L147" s="11">
        <f t="shared" si="29"/>
        <v>0.85130285658782656</v>
      </c>
      <c r="M147" s="11">
        <f t="shared" si="36"/>
        <v>7.0780839064049648</v>
      </c>
      <c r="N147" s="12">
        <f t="shared" si="37"/>
        <v>1181.6242035318751</v>
      </c>
      <c r="O147" s="18">
        <f t="shared" si="38"/>
        <v>8.6454172557733536E-2</v>
      </c>
    </row>
    <row r="148" spans="1:15" x14ac:dyDescent="0.2">
      <c r="A148" s="48">
        <v>3.11</v>
      </c>
      <c r="B148" s="48">
        <v>30.564</v>
      </c>
      <c r="C148" s="11">
        <v>8.49</v>
      </c>
      <c r="D148" s="49">
        <f t="shared" si="30"/>
        <v>8.3275891564684965</v>
      </c>
      <c r="E148" s="49">
        <f t="shared" si="34"/>
        <v>17.734893991774264</v>
      </c>
      <c r="F148" s="11">
        <f t="shared" si="31"/>
        <v>2.6377282096614579E-2</v>
      </c>
      <c r="G148" s="11">
        <f t="shared" si="32"/>
        <v>0.65377557424794697</v>
      </c>
      <c r="H148" s="11">
        <f t="shared" si="33"/>
        <v>17.644118423069408</v>
      </c>
      <c r="I148" s="12">
        <f t="shared" si="27"/>
        <v>78.45306890975364</v>
      </c>
      <c r="J148" s="50">
        <f t="shared" si="28"/>
        <v>22.569026236434308</v>
      </c>
      <c r="K148" s="51">
        <f t="shared" si="35"/>
        <v>101.02209514618795</v>
      </c>
      <c r="L148" s="11">
        <f t="shared" si="29"/>
        <v>0.84185079288489961</v>
      </c>
      <c r="M148" s="11">
        <f t="shared" si="36"/>
        <v>7.0105875341926964</v>
      </c>
      <c r="N148" s="12">
        <f t="shared" si="37"/>
        <v>1181.5266834514257</v>
      </c>
      <c r="O148" s="18">
        <f t="shared" si="38"/>
        <v>8.550132346659027E-2</v>
      </c>
    </row>
    <row r="149" spans="1:15" x14ac:dyDescent="0.2">
      <c r="A149" s="48">
        <v>3.14</v>
      </c>
      <c r="B149" s="48">
        <v>30.419999999999998</v>
      </c>
      <c r="C149" s="11">
        <v>8.4499999999999993</v>
      </c>
      <c r="D149" s="49">
        <f t="shared" si="30"/>
        <v>8.3469797924170006</v>
      </c>
      <c r="E149" s="49">
        <f t="shared" si="34"/>
        <v>17.985303385546775</v>
      </c>
      <c r="F149" s="11">
        <f t="shared" si="31"/>
        <v>1.0613163170444138E-2</v>
      </c>
      <c r="G149" s="11">
        <f t="shared" si="32"/>
        <v>0.63898986037765859</v>
      </c>
      <c r="H149" s="11">
        <f t="shared" si="33"/>
        <v>17.894238066221568</v>
      </c>
      <c r="I149" s="12">
        <f t="shared" si="27"/>
        <v>76.678783245319025</v>
      </c>
      <c r="J149" s="50">
        <f t="shared" si="28"/>
        <v>22.674251714608197</v>
      </c>
      <c r="K149" s="51">
        <f t="shared" si="35"/>
        <v>99.353034959927214</v>
      </c>
      <c r="L149" s="11">
        <f t="shared" si="29"/>
        <v>0.82794195799939341</v>
      </c>
      <c r="M149" s="11">
        <f t="shared" si="36"/>
        <v>6.9108147927151018</v>
      </c>
      <c r="N149" s="12">
        <f t="shared" si="37"/>
        <v>1181.385147001497</v>
      </c>
      <c r="O149" s="18">
        <f t="shared" si="38"/>
        <v>8.4098767630605156E-2</v>
      </c>
    </row>
    <row r="150" spans="1:15" x14ac:dyDescent="0.2">
      <c r="A150" s="48">
        <v>3.16</v>
      </c>
      <c r="B150" s="48">
        <v>30.347999999999999</v>
      </c>
      <c r="C150" s="11">
        <v>8.43</v>
      </c>
      <c r="D150" s="49">
        <f t="shared" si="30"/>
        <v>8.359662634829073</v>
      </c>
      <c r="E150" s="49">
        <f t="shared" si="34"/>
        <v>18.152496638243356</v>
      </c>
      <c r="F150" s="11">
        <f t="shared" si="31"/>
        <v>4.9473449391882925E-3</v>
      </c>
      <c r="G150" s="11">
        <f t="shared" si="32"/>
        <v>0.62931896152396116</v>
      </c>
      <c r="H150" s="11">
        <f t="shared" si="33"/>
        <v>18.061304812856072</v>
      </c>
      <c r="I150" s="12">
        <f t="shared" si="27"/>
        <v>75.518275382875345</v>
      </c>
      <c r="J150" s="50">
        <f t="shared" si="28"/>
        <v>22.743208977236314</v>
      </c>
      <c r="K150" s="51">
        <f t="shared" si="35"/>
        <v>98.261484360111666</v>
      </c>
      <c r="L150" s="11">
        <f t="shared" si="29"/>
        <v>0.81884570300093051</v>
      </c>
      <c r="M150" s="11">
        <f t="shared" si="36"/>
        <v>6.8452738270672233</v>
      </c>
      <c r="N150" s="12">
        <f t="shared" si="37"/>
        <v>1181.2938496871354</v>
      </c>
      <c r="O150" s="18">
        <f t="shared" si="38"/>
        <v>8.3181237577877959E-2</v>
      </c>
    </row>
    <row r="151" spans="1:15" x14ac:dyDescent="0.2">
      <c r="A151" s="48">
        <v>3.18</v>
      </c>
      <c r="B151" s="48">
        <v>30.347999999999999</v>
      </c>
      <c r="C151" s="11">
        <v>8.43</v>
      </c>
      <c r="D151" s="49">
        <f t="shared" si="30"/>
        <v>8.372153526642629</v>
      </c>
      <c r="E151" s="49">
        <f t="shared" si="34"/>
        <v>18.319939708776207</v>
      </c>
      <c r="F151" s="11">
        <f t="shared" si="31"/>
        <v>3.3462144798849982E-3</v>
      </c>
      <c r="G151" s="11">
        <f t="shared" si="32"/>
        <v>0.61979442850552635</v>
      </c>
      <c r="H151" s="11">
        <f t="shared" si="33"/>
        <v>18.228623291953987</v>
      </c>
      <c r="I151" s="12">
        <f t="shared" si="27"/>
        <v>74.375331420663159</v>
      </c>
      <c r="J151" s="50">
        <f t="shared" si="28"/>
        <v>22.811224927557614</v>
      </c>
      <c r="K151" s="51">
        <f t="shared" si="35"/>
        <v>97.186556348220776</v>
      </c>
      <c r="L151" s="11">
        <f t="shared" si="29"/>
        <v>0.8098879695685065</v>
      </c>
      <c r="M151" s="11">
        <f t="shared" si="36"/>
        <v>6.7805064206084102</v>
      </c>
      <c r="N151" s="12">
        <f t="shared" si="37"/>
        <v>1181.2049215673062</v>
      </c>
      <c r="O151" s="18">
        <f t="shared" si="38"/>
        <v>8.2277473259480483E-2</v>
      </c>
    </row>
    <row r="152" spans="1:15" x14ac:dyDescent="0.2">
      <c r="A152" s="48">
        <v>3.2</v>
      </c>
      <c r="B152" s="48">
        <v>30.456000000000003</v>
      </c>
      <c r="C152" s="11">
        <v>8.4600000000000009</v>
      </c>
      <c r="D152" s="49">
        <f t="shared" si="30"/>
        <v>8.3844553729660909</v>
      </c>
      <c r="E152" s="49">
        <f t="shared" si="34"/>
        <v>18.487628816235528</v>
      </c>
      <c r="F152" s="11">
        <f t="shared" si="31"/>
        <v>5.7069906736925595E-3</v>
      </c>
      <c r="G152" s="11">
        <f t="shared" si="32"/>
        <v>0.61041404612415373</v>
      </c>
      <c r="H152" s="11">
        <f t="shared" si="33"/>
        <v>18.39618969362828</v>
      </c>
      <c r="I152" s="12">
        <f t="shared" si="27"/>
        <v>73.249685534898447</v>
      </c>
      <c r="J152" s="50">
        <f t="shared" si="28"/>
        <v>22.878310737911647</v>
      </c>
      <c r="K152" s="51">
        <f t="shared" si="35"/>
        <v>96.127996272810094</v>
      </c>
      <c r="L152" s="11">
        <f t="shared" si="29"/>
        <v>0.80106663560675073</v>
      </c>
      <c r="M152" s="11">
        <f t="shared" si="36"/>
        <v>6.716507457016891</v>
      </c>
      <c r="N152" s="12">
        <f t="shared" si="37"/>
        <v>1181.1182970674129</v>
      </c>
      <c r="O152" s="18">
        <f t="shared" si="38"/>
        <v>8.1387272139874012E-2</v>
      </c>
    </row>
    <row r="153" spans="1:15" x14ac:dyDescent="0.2">
      <c r="A153" s="48">
        <v>3.22</v>
      </c>
      <c r="B153" s="48">
        <v>30.564</v>
      </c>
      <c r="C153" s="11">
        <v>8.49</v>
      </c>
      <c r="D153" s="49">
        <f t="shared" si="30"/>
        <v>8.3965710349400258</v>
      </c>
      <c r="E153" s="49">
        <f t="shared" si="34"/>
        <v>18.655560236934328</v>
      </c>
      <c r="F153" s="11">
        <f t="shared" si="31"/>
        <v>8.7289715121779254E-3</v>
      </c>
      <c r="G153" s="11">
        <f t="shared" si="32"/>
        <v>0.60117563270793162</v>
      </c>
      <c r="H153" s="11">
        <f t="shared" si="33"/>
        <v>18.564000265653263</v>
      </c>
      <c r="I153" s="12">
        <f t="shared" si="27"/>
        <v>72.141075924951792</v>
      </c>
      <c r="J153" s="50">
        <f t="shared" si="28"/>
        <v>22.944477503895396</v>
      </c>
      <c r="K153" s="51">
        <f t="shared" si="35"/>
        <v>95.085553428847192</v>
      </c>
      <c r="L153" s="11">
        <f t="shared" si="29"/>
        <v>0.79237961190705997</v>
      </c>
      <c r="M153" s="11">
        <f t="shared" si="36"/>
        <v>6.6532716980158382</v>
      </c>
      <c r="N153" s="12">
        <f t="shared" si="37"/>
        <v>1181.0339124982272</v>
      </c>
      <c r="O153" s="18">
        <f t="shared" si="38"/>
        <v>8.0510434478307094E-2</v>
      </c>
    </row>
    <row r="154" spans="1:15" x14ac:dyDescent="0.2">
      <c r="A154" s="48">
        <v>3.24</v>
      </c>
      <c r="B154" s="48">
        <v>30.672000000000001</v>
      </c>
      <c r="C154" s="11">
        <v>8.52</v>
      </c>
      <c r="D154" s="49">
        <f t="shared" si="30"/>
        <v>8.4085033304025956</v>
      </c>
      <c r="E154" s="49">
        <f t="shared" si="34"/>
        <v>18.82373030354238</v>
      </c>
      <c r="F154" s="11">
        <f t="shared" si="31"/>
        <v>1.2431507331312675E-2</v>
      </c>
      <c r="G154" s="11">
        <f t="shared" si="32"/>
        <v>0.59207703960382552</v>
      </c>
      <c r="H154" s="11">
        <f t="shared" si="33"/>
        <v>18.732051312591949</v>
      </c>
      <c r="I154" s="12">
        <f t="shared" si="27"/>
        <v>71.04924475245906</v>
      </c>
      <c r="J154" s="50">
        <f t="shared" si="28"/>
        <v>23.00973624275062</v>
      </c>
      <c r="K154" s="51">
        <f t="shared" si="35"/>
        <v>94.05898099520968</v>
      </c>
      <c r="L154" s="11">
        <f t="shared" si="29"/>
        <v>0.78382484162674737</v>
      </c>
      <c r="M154" s="11">
        <f t="shared" si="36"/>
        <v>6.5907937912707926</v>
      </c>
      <c r="N154" s="12">
        <f t="shared" si="37"/>
        <v>1180.9517060006549</v>
      </c>
      <c r="O154" s="18">
        <f t="shared" si="38"/>
        <v>7.964676329885205E-2</v>
      </c>
    </row>
    <row r="155" spans="1:15" x14ac:dyDescent="0.2">
      <c r="A155" s="48">
        <v>3.26</v>
      </c>
      <c r="B155" s="48">
        <v>30.780000000000005</v>
      </c>
      <c r="C155" s="11">
        <v>8.5500000000000007</v>
      </c>
      <c r="D155" s="49">
        <f t="shared" si="30"/>
        <v>8.4202550345449154</v>
      </c>
      <c r="E155" s="49">
        <f t="shared" si="34"/>
        <v>18.992135404233274</v>
      </c>
      <c r="F155" s="11">
        <f t="shared" si="31"/>
        <v>1.6833756060941275E-2</v>
      </c>
      <c r="G155" s="11">
        <f t="shared" si="32"/>
        <v>0.58311615067794975</v>
      </c>
      <c r="H155" s="11">
        <f t="shared" si="33"/>
        <v>18.900339194936556</v>
      </c>
      <c r="I155" s="12">
        <f t="shared" si="27"/>
        <v>69.973938081353964</v>
      </c>
      <c r="J155" s="50">
        <f t="shared" si="28"/>
        <v>23.074097891858955</v>
      </c>
      <c r="K155" s="51">
        <f t="shared" si="35"/>
        <v>93.048035973212919</v>
      </c>
      <c r="L155" s="11">
        <f t="shared" si="29"/>
        <v>0.77540029977677427</v>
      </c>
      <c r="M155" s="11">
        <f t="shared" si="36"/>
        <v>6.5290682779830203</v>
      </c>
      <c r="N155" s="12">
        <f t="shared" si="37"/>
        <v>1180.8716174921271</v>
      </c>
      <c r="O155" s="18">
        <f t="shared" si="38"/>
        <v>7.8796064360343782E-2</v>
      </c>
    </row>
    <row r="156" spans="1:15" x14ac:dyDescent="0.2">
      <c r="A156" s="48">
        <v>3.29</v>
      </c>
      <c r="B156" s="48">
        <v>30.816000000000003</v>
      </c>
      <c r="C156" s="11">
        <v>8.56</v>
      </c>
      <c r="D156" s="49">
        <f t="shared" si="30"/>
        <v>8.4375499495568391</v>
      </c>
      <c r="E156" s="49">
        <f t="shared" si="34"/>
        <v>19.245261902719982</v>
      </c>
      <c r="F156" s="11">
        <f t="shared" si="31"/>
        <v>1.4994014853532765E-2</v>
      </c>
      <c r="G156" s="11">
        <f t="shared" si="32"/>
        <v>0.56992846227740623</v>
      </c>
      <c r="H156" s="11">
        <f t="shared" si="33"/>
        <v>19.153207258766088</v>
      </c>
      <c r="I156" s="12">
        <f t="shared" si="27"/>
        <v>68.391415473288745</v>
      </c>
      <c r="J156" s="50">
        <f t="shared" si="28"/>
        <v>23.168982047466717</v>
      </c>
      <c r="K156" s="51">
        <f t="shared" si="35"/>
        <v>91.560397520755458</v>
      </c>
      <c r="L156" s="11">
        <f t="shared" si="29"/>
        <v>0.76300331267296218</v>
      </c>
      <c r="M156" s="11">
        <f t="shared" si="36"/>
        <v>6.4378785623554533</v>
      </c>
      <c r="N156" s="12">
        <f t="shared" si="37"/>
        <v>1180.7553287595863</v>
      </c>
      <c r="O156" s="18">
        <f t="shared" si="38"/>
        <v>7.7543920650302717E-2</v>
      </c>
    </row>
    <row r="157" spans="1:15" x14ac:dyDescent="0.2">
      <c r="A157" s="48">
        <v>3.31</v>
      </c>
      <c r="B157" s="48">
        <v>30.816000000000003</v>
      </c>
      <c r="C157" s="11">
        <v>8.56</v>
      </c>
      <c r="D157" s="49">
        <f t="shared" si="30"/>
        <v>8.4488620427862173</v>
      </c>
      <c r="E157" s="49">
        <f t="shared" si="34"/>
        <v>19.414239143575706</v>
      </c>
      <c r="F157" s="11">
        <f t="shared" si="31"/>
        <v>1.2351645533652698E-2</v>
      </c>
      <c r="G157" s="11">
        <f t="shared" si="32"/>
        <v>0.56130278469737316</v>
      </c>
      <c r="H157" s="11">
        <f t="shared" si="33"/>
        <v>19.322071666210995</v>
      </c>
      <c r="I157" s="12">
        <f t="shared" si="27"/>
        <v>67.356334163684778</v>
      </c>
      <c r="J157" s="50">
        <f t="shared" si="28"/>
        <v>23.231148286794511</v>
      </c>
      <c r="K157" s="51">
        <f t="shared" si="35"/>
        <v>90.587482450479285</v>
      </c>
      <c r="L157" s="11">
        <f t="shared" si="29"/>
        <v>0.75489568708732735</v>
      </c>
      <c r="M157" s="11">
        <f t="shared" si="36"/>
        <v>6.3780095168951414</v>
      </c>
      <c r="N157" s="12">
        <f t="shared" si="37"/>
        <v>1180.6802835555086</v>
      </c>
      <c r="O157" s="18">
        <f t="shared" si="38"/>
        <v>7.6724820183905779E-2</v>
      </c>
    </row>
    <row r="158" spans="1:15" x14ac:dyDescent="0.2">
      <c r="A158" s="48">
        <v>3.33</v>
      </c>
      <c r="B158" s="48">
        <v>30.780000000000005</v>
      </c>
      <c r="C158" s="11">
        <v>8.5500000000000007</v>
      </c>
      <c r="D158" s="49">
        <f t="shared" si="30"/>
        <v>8.4600029312497149</v>
      </c>
      <c r="E158" s="49">
        <f t="shared" si="34"/>
        <v>19.583439202200701</v>
      </c>
      <c r="F158" s="11">
        <f t="shared" si="31"/>
        <v>8.0994723836436671E-3</v>
      </c>
      <c r="G158" s="11">
        <f t="shared" si="32"/>
        <v>0.55280765387651987</v>
      </c>
      <c r="H158" s="11">
        <f t="shared" si="33"/>
        <v>19.491160599121287</v>
      </c>
      <c r="I158" s="12">
        <f t="shared" si="27"/>
        <v>66.336918465182379</v>
      </c>
      <c r="J158" s="50">
        <f t="shared" si="28"/>
        <v>23.292455068969595</v>
      </c>
      <c r="K158" s="51">
        <f t="shared" si="35"/>
        <v>89.629373534151966</v>
      </c>
      <c r="L158" s="11">
        <f t="shared" si="29"/>
        <v>0.74691144611793303</v>
      </c>
      <c r="M158" s="11">
        <f t="shared" si="36"/>
        <v>6.318873023541677</v>
      </c>
      <c r="N158" s="12">
        <f t="shared" si="37"/>
        <v>1180.607159304112</v>
      </c>
      <c r="O158" s="18">
        <f t="shared" si="38"/>
        <v>7.5918033215199562E-2</v>
      </c>
    </row>
    <row r="159" spans="1:15" x14ac:dyDescent="0.2">
      <c r="A159" s="48">
        <v>3.35</v>
      </c>
      <c r="B159" s="48">
        <v>30.780000000000005</v>
      </c>
      <c r="C159" s="11">
        <v>8.5500000000000007</v>
      </c>
      <c r="D159" s="49">
        <f t="shared" si="30"/>
        <v>8.4709752060744812</v>
      </c>
      <c r="E159" s="49">
        <f t="shared" si="34"/>
        <v>19.75285870632219</v>
      </c>
      <c r="F159" s="11">
        <f t="shared" si="31"/>
        <v>6.2449180549708286E-3</v>
      </c>
      <c r="G159" s="11">
        <f t="shared" si="32"/>
        <v>0.54444109403309782</v>
      </c>
      <c r="H159" s="11">
        <f t="shared" si="33"/>
        <v>19.660470659378774</v>
      </c>
      <c r="I159" s="12">
        <f t="shared" si="27"/>
        <v>65.332931283971732</v>
      </c>
      <c r="J159" s="50">
        <f t="shared" si="28"/>
        <v>23.352912956065481</v>
      </c>
      <c r="K159" s="51">
        <f t="shared" si="35"/>
        <v>88.685844240037213</v>
      </c>
      <c r="L159" s="11">
        <f t="shared" si="29"/>
        <v>0.73904870200031014</v>
      </c>
      <c r="M159" s="11">
        <f t="shared" si="36"/>
        <v>6.2604632307261552</v>
      </c>
      <c r="N159" s="12">
        <f t="shared" si="37"/>
        <v>1180.5359032950112</v>
      </c>
      <c r="O159" s="18">
        <f t="shared" si="38"/>
        <v>7.5123377436048189E-2</v>
      </c>
    </row>
    <row r="160" spans="1:15" x14ac:dyDescent="0.2">
      <c r="A160" s="48">
        <v>3.37</v>
      </c>
      <c r="B160" s="48">
        <v>30.780000000000005</v>
      </c>
      <c r="C160" s="11">
        <v>8.5500000000000007</v>
      </c>
      <c r="D160" s="49">
        <f t="shared" si="30"/>
        <v>8.481781419171817</v>
      </c>
      <c r="E160" s="49">
        <f t="shared" si="34"/>
        <v>19.922494334705625</v>
      </c>
      <c r="F160" s="11">
        <f t="shared" si="31"/>
        <v>4.653774770211427E-3</v>
      </c>
      <c r="G160" s="11">
        <f t="shared" si="32"/>
        <v>0.53620115928815726</v>
      </c>
      <c r="H160" s="11">
        <f t="shared" si="33"/>
        <v>19.829998500294664</v>
      </c>
      <c r="I160" s="12">
        <f t="shared" si="27"/>
        <v>64.344139114578866</v>
      </c>
      <c r="J160" s="50">
        <f t="shared" si="28"/>
        <v>23.412532423766425</v>
      </c>
      <c r="K160" s="51">
        <f t="shared" si="35"/>
        <v>87.756671538345287</v>
      </c>
      <c r="L160" s="11">
        <f t="shared" si="29"/>
        <v>0.73130559615287738</v>
      </c>
      <c r="M160" s="11">
        <f t="shared" si="36"/>
        <v>6.2027742171858442</v>
      </c>
      <c r="N160" s="12">
        <f t="shared" si="37"/>
        <v>1180.4664643264921</v>
      </c>
      <c r="O160" s="18">
        <f t="shared" si="38"/>
        <v>7.434067310706223E-2</v>
      </c>
    </row>
    <row r="161" spans="1:15" x14ac:dyDescent="0.2">
      <c r="A161" s="48">
        <v>3.39</v>
      </c>
      <c r="B161" s="48">
        <v>30.743999999999996</v>
      </c>
      <c r="C161" s="11">
        <v>8.5399999999999991</v>
      </c>
      <c r="D161" s="49">
        <f t="shared" si="30"/>
        <v>8.492424083830695</v>
      </c>
      <c r="E161" s="49">
        <f t="shared" si="34"/>
        <v>20.092342816382239</v>
      </c>
      <c r="F161" s="11">
        <f t="shared" si="31"/>
        <v>2.2634677993486536E-3</v>
      </c>
      <c r="G161" s="11">
        <f t="shared" si="32"/>
        <v>0.52808593321297936</v>
      </c>
      <c r="H161" s="11">
        <f t="shared" si="33"/>
        <v>19.999740825831175</v>
      </c>
      <c r="I161" s="12">
        <f t="shared" si="27"/>
        <v>63.370311985557521</v>
      </c>
      <c r="J161" s="50">
        <f t="shared" si="28"/>
        <v>23.471323860468033</v>
      </c>
      <c r="K161" s="51">
        <f t="shared" si="35"/>
        <v>86.841635846025554</v>
      </c>
      <c r="L161" s="11">
        <f t="shared" si="29"/>
        <v>0.72368029871687967</v>
      </c>
      <c r="M161" s="11">
        <f t="shared" si="36"/>
        <v>6.1457999978170204</v>
      </c>
      <c r="N161" s="12">
        <f t="shared" si="37"/>
        <v>1180.3987926613675</v>
      </c>
      <c r="O161" s="18">
        <f t="shared" si="38"/>
        <v>7.3569743027463996E-2</v>
      </c>
    </row>
    <row r="162" spans="1:15" x14ac:dyDescent="0.2">
      <c r="A162" s="48">
        <v>3.41</v>
      </c>
      <c r="B162" s="48">
        <v>30.672000000000001</v>
      </c>
      <c r="C162" s="11">
        <v>8.52</v>
      </c>
      <c r="D162" s="49">
        <f t="shared" si="30"/>
        <v>8.5029056753022925</v>
      </c>
      <c r="E162" s="49">
        <f t="shared" si="34"/>
        <v>20.262400929888283</v>
      </c>
      <c r="F162" s="11">
        <f t="shared" si="31"/>
        <v>2.9221593687063925E-4</v>
      </c>
      <c r="G162" s="11">
        <f t="shared" si="32"/>
        <v>0.52009352838335543</v>
      </c>
      <c r="H162" s="11">
        <f t="shared" si="33"/>
        <v>20.169694389834966</v>
      </c>
      <c r="I162" s="12">
        <f t="shared" si="27"/>
        <v>62.411223406002648</v>
      </c>
      <c r="J162" s="50">
        <f t="shared" si="28"/>
        <v>23.529297566457746</v>
      </c>
      <c r="K162" s="51">
        <f t="shared" si="35"/>
        <v>85.940520972460391</v>
      </c>
      <c r="L162" s="11">
        <f t="shared" si="29"/>
        <v>0.7161710081038366</v>
      </c>
      <c r="M162" s="11">
        <f t="shared" si="36"/>
        <v>6.0895345292930765</v>
      </c>
      <c r="N162" s="12">
        <f t="shared" si="37"/>
        <v>1180.3328399841369</v>
      </c>
      <c r="O162" s="18">
        <f t="shared" si="38"/>
        <v>7.2810412505014591E-2</v>
      </c>
    </row>
    <row r="163" spans="1:15" x14ac:dyDescent="0.2">
      <c r="A163" s="48">
        <v>3.43</v>
      </c>
      <c r="B163" s="48">
        <v>30.564</v>
      </c>
      <c r="C163" s="11">
        <v>8.49</v>
      </c>
      <c r="D163" s="49">
        <f t="shared" si="30"/>
        <v>8.5132286313756893</v>
      </c>
      <c r="E163" s="49">
        <f t="shared" si="34"/>
        <v>20.432665502515796</v>
      </c>
      <c r="F163" s="11">
        <f t="shared" si="31"/>
        <v>5.3956931558764765E-4</v>
      </c>
      <c r="G163" s="11">
        <f t="shared" si="32"/>
        <v>0.51222208594061414</v>
      </c>
      <c r="H163" s="11">
        <f t="shared" si="33"/>
        <v>20.339855995282143</v>
      </c>
      <c r="I163" s="12">
        <f t="shared" si="27"/>
        <v>61.466650312873696</v>
      </c>
      <c r="J163" s="50">
        <f t="shared" si="28"/>
        <v>23.586463753172065</v>
      </c>
      <c r="K163" s="51">
        <f t="shared" si="35"/>
        <v>85.053114066045765</v>
      </c>
      <c r="L163" s="11">
        <f t="shared" si="29"/>
        <v>0.70877595055038134</v>
      </c>
      <c r="M163" s="11">
        <f t="shared" si="36"/>
        <v>6.0339717154560262</v>
      </c>
      <c r="N163" s="12">
        <f t="shared" si="37"/>
        <v>1180.2685593594078</v>
      </c>
      <c r="O163" s="18">
        <f t="shared" si="38"/>
        <v>7.2062509326020208E-2</v>
      </c>
    </row>
    <row r="164" spans="1:15" x14ac:dyDescent="0.2">
      <c r="A164" s="48">
        <v>3.46</v>
      </c>
      <c r="B164" s="48">
        <v>30.347999999999999</v>
      </c>
      <c r="C164" s="11">
        <v>8.43</v>
      </c>
      <c r="D164" s="49">
        <f t="shared" si="30"/>
        <v>8.5284208661187577</v>
      </c>
      <c r="E164" s="49">
        <f t="shared" si="34"/>
        <v>20.688518128499357</v>
      </c>
      <c r="F164" s="11">
        <f t="shared" si="31"/>
        <v>9.6866668875664856E-3</v>
      </c>
      <c r="G164" s="11">
        <f t="shared" si="32"/>
        <v>0.50063772962771236</v>
      </c>
      <c r="H164" s="11">
        <f t="shared" si="33"/>
        <v>20.595481606563702</v>
      </c>
      <c r="I164" s="12">
        <f t="shared" si="27"/>
        <v>60.076527555325484</v>
      </c>
      <c r="J164" s="50">
        <f t="shared" si="28"/>
        <v>23.670721051667361</v>
      </c>
      <c r="K164" s="51">
        <f t="shared" si="35"/>
        <v>83.747248606992841</v>
      </c>
      <c r="L164" s="11">
        <f t="shared" si="29"/>
        <v>0.69789373839160695</v>
      </c>
      <c r="M164" s="11">
        <f t="shared" si="36"/>
        <v>5.9519315208326065</v>
      </c>
      <c r="N164" s="12">
        <f t="shared" si="37"/>
        <v>1180.175174136976</v>
      </c>
      <c r="O164" s="18">
        <f t="shared" si="38"/>
        <v>7.0961710127680405E-2</v>
      </c>
    </row>
    <row r="165" spans="1:15" x14ac:dyDescent="0.2">
      <c r="A165" s="48">
        <v>3.48</v>
      </c>
      <c r="B165" s="48">
        <v>30.168000000000003</v>
      </c>
      <c r="C165" s="11">
        <v>8.3800000000000008</v>
      </c>
      <c r="D165" s="49">
        <f t="shared" si="30"/>
        <v>8.5383576582716909</v>
      </c>
      <c r="E165" s="49">
        <f t="shared" si="34"/>
        <v>20.859285281664793</v>
      </c>
      <c r="F165" s="11">
        <f t="shared" si="31"/>
        <v>2.5077147933293388E-2</v>
      </c>
      <c r="G165" s="11">
        <f t="shared" si="32"/>
        <v>0.49306074422341689</v>
      </c>
      <c r="H165" s="11">
        <f t="shared" si="33"/>
        <v>20.76614964437281</v>
      </c>
      <c r="I165" s="12">
        <f t="shared" si="27"/>
        <v>59.167289306810027</v>
      </c>
      <c r="J165" s="50">
        <f t="shared" si="28"/>
        <v>23.725912526295659</v>
      </c>
      <c r="K165" s="51">
        <f t="shared" si="35"/>
        <v>82.893201833105678</v>
      </c>
      <c r="L165" s="11">
        <f t="shared" si="29"/>
        <v>0.69077668194254727</v>
      </c>
      <c r="M165" s="11">
        <f t="shared" si="36"/>
        <v>5.8980983724196561</v>
      </c>
      <c r="N165" s="12">
        <f t="shared" si="37"/>
        <v>1180.1148769972117</v>
      </c>
      <c r="O165" s="18">
        <f t="shared" si="38"/>
        <v>7.0241637868362822E-2</v>
      </c>
    </row>
    <row r="166" spans="1:15" x14ac:dyDescent="0.2">
      <c r="A166" s="48">
        <v>3.5</v>
      </c>
      <c r="B166" s="48">
        <v>29.988</v>
      </c>
      <c r="C166" s="11">
        <v>8.33</v>
      </c>
      <c r="D166" s="49">
        <f t="shared" si="30"/>
        <v>8.5481440603827803</v>
      </c>
      <c r="E166" s="49">
        <f t="shared" si="34"/>
        <v>21.03024816287245</v>
      </c>
      <c r="F166" s="11">
        <f t="shared" si="31"/>
        <v>4.7586831080286066E-2</v>
      </c>
      <c r="G166" s="11">
        <f t="shared" si="32"/>
        <v>0.48559843397127112</v>
      </c>
      <c r="H166" s="11">
        <f t="shared" si="33"/>
        <v>20.937014910302068</v>
      </c>
      <c r="I166" s="12">
        <f t="shared" si="27"/>
        <v>58.271812076552536</v>
      </c>
      <c r="J166" s="50">
        <f t="shared" si="28"/>
        <v>23.780331512943189</v>
      </c>
      <c r="K166" s="51">
        <f t="shared" si="35"/>
        <v>82.052143589495728</v>
      </c>
      <c r="L166" s="11">
        <f t="shared" si="29"/>
        <v>0.68376786324579775</v>
      </c>
      <c r="M166" s="11">
        <f t="shared" si="36"/>
        <v>5.8449461988851912</v>
      </c>
      <c r="N166" s="12">
        <f t="shared" si="37"/>
        <v>1180.0560979324803</v>
      </c>
      <c r="O166" s="18">
        <f t="shared" si="38"/>
        <v>6.9532409292452579E-2</v>
      </c>
    </row>
    <row r="167" spans="1:15" x14ac:dyDescent="0.2">
      <c r="A167" s="48">
        <v>3.52</v>
      </c>
      <c r="B167" s="48">
        <v>29.952000000000002</v>
      </c>
      <c r="C167" s="11">
        <v>8.32</v>
      </c>
      <c r="D167" s="49">
        <f t="shared" si="30"/>
        <v>8.5577823485552518</v>
      </c>
      <c r="E167" s="49">
        <f t="shared" si="34"/>
        <v>21.201403809843555</v>
      </c>
      <c r="F167" s="11">
        <f t="shared" si="31"/>
        <v>5.654044528445111E-2</v>
      </c>
      <c r="G167" s="11">
        <f t="shared" si="32"/>
        <v>0.47824906330101591</v>
      </c>
      <c r="H167" s="11">
        <f t="shared" si="33"/>
        <v>21.108074419369522</v>
      </c>
      <c r="I167" s="12">
        <f t="shared" si="27"/>
        <v>57.389887596121909</v>
      </c>
      <c r="J167" s="50">
        <f t="shared" si="28"/>
        <v>23.833987815929877</v>
      </c>
      <c r="K167" s="51">
        <f t="shared" si="35"/>
        <v>81.223875412051783</v>
      </c>
      <c r="L167" s="11">
        <f t="shared" si="29"/>
        <v>0.67686562843376485</v>
      </c>
      <c r="M167" s="11">
        <f t="shared" si="36"/>
        <v>5.7924687273542306</v>
      </c>
      <c r="N167" s="12">
        <f t="shared" si="37"/>
        <v>1179.9987957353824</v>
      </c>
      <c r="O167" s="18">
        <f t="shared" si="38"/>
        <v>6.8833862971387674E-2</v>
      </c>
    </row>
    <row r="168" spans="1:15" x14ac:dyDescent="0.2">
      <c r="A168" s="48">
        <v>3.54</v>
      </c>
      <c r="B168" s="48">
        <v>29.988</v>
      </c>
      <c r="C168" s="11">
        <v>8.33</v>
      </c>
      <c r="D168" s="49">
        <f t="shared" si="30"/>
        <v>8.5672747644442655</v>
      </c>
      <c r="E168" s="49">
        <f t="shared" si="34"/>
        <v>21.372749305132441</v>
      </c>
      <c r="F168" s="11">
        <f t="shared" si="31"/>
        <v>5.6299313842081644E-2</v>
      </c>
      <c r="G168" s="11">
        <f t="shared" si="32"/>
        <v>0.47101092290967039</v>
      </c>
      <c r="H168" s="11">
        <f t="shared" si="33"/>
        <v>21.279325231769924</v>
      </c>
      <c r="I168" s="12">
        <f t="shared" si="27"/>
        <v>56.521310749160449</v>
      </c>
      <c r="J168" s="50">
        <f t="shared" si="28"/>
        <v>23.886891147877382</v>
      </c>
      <c r="K168" s="51">
        <f t="shared" si="35"/>
        <v>80.408201897037827</v>
      </c>
      <c r="L168" s="11">
        <f t="shared" si="29"/>
        <v>0.67006834914198188</v>
      </c>
      <c r="M168" s="11">
        <f t="shared" si="36"/>
        <v>5.7406596580569307</v>
      </c>
      <c r="N168" s="12">
        <f t="shared" si="37"/>
        <v>1179.9429303709205</v>
      </c>
      <c r="O168" s="18">
        <f t="shared" si="38"/>
        <v>6.8145839792235666E-2</v>
      </c>
    </row>
    <row r="169" spans="1:15" x14ac:dyDescent="0.2">
      <c r="A169" s="48">
        <v>3.56</v>
      </c>
      <c r="B169" s="48">
        <v>30.168000000000003</v>
      </c>
      <c r="C169" s="11">
        <v>8.3800000000000008</v>
      </c>
      <c r="D169" s="49">
        <f t="shared" si="30"/>
        <v>8.5766235157782802</v>
      </c>
      <c r="E169" s="49">
        <f t="shared" si="34"/>
        <v>21.544281775448006</v>
      </c>
      <c r="F169" s="11">
        <f t="shared" si="31"/>
        <v>3.8660806957011296E-2</v>
      </c>
      <c r="G169" s="11">
        <f t="shared" si="32"/>
        <v>0.46388232936398577</v>
      </c>
      <c r="H169" s="11">
        <f t="shared" si="33"/>
        <v>21.450764452191017</v>
      </c>
      <c r="I169" s="12">
        <f t="shared" si="27"/>
        <v>55.665879523678292</v>
      </c>
      <c r="J169" s="50">
        <f t="shared" si="28"/>
        <v>23.939051129394052</v>
      </c>
      <c r="K169" s="51">
        <f t="shared" si="35"/>
        <v>79.604930653072344</v>
      </c>
      <c r="L169" s="11">
        <f t="shared" si="29"/>
        <v>0.66337442210893616</v>
      </c>
      <c r="M169" s="11">
        <f t="shared" si="36"/>
        <v>5.689512668425329</v>
      </c>
      <c r="N169" s="12">
        <f t="shared" si="37"/>
        <v>1179.8884629422735</v>
      </c>
      <c r="O169" s="18">
        <f t="shared" si="38"/>
        <v>6.7468182928547754E-2</v>
      </c>
    </row>
    <row r="170" spans="1:15" x14ac:dyDescent="0.2">
      <c r="A170" s="48">
        <v>3.58</v>
      </c>
      <c r="B170" s="48">
        <v>30.456000000000003</v>
      </c>
      <c r="C170" s="11">
        <v>8.4600000000000009</v>
      </c>
      <c r="D170" s="49">
        <f t="shared" si="30"/>
        <v>8.5858307768725197</v>
      </c>
      <c r="E170" s="49">
        <f t="shared" si="34"/>
        <v>21.715998390985458</v>
      </c>
      <c r="F170" s="11">
        <f t="shared" si="31"/>
        <v>1.583338440834163E-2</v>
      </c>
      <c r="G170" s="11">
        <f t="shared" si="32"/>
        <v>0.45686162470891473</v>
      </c>
      <c r="H170" s="11">
        <f t="shared" si="33"/>
        <v>21.622389229140104</v>
      </c>
      <c r="I170" s="12">
        <f t="shared" si="27"/>
        <v>54.823394965069767</v>
      </c>
      <c r="J170" s="50">
        <f t="shared" si="28"/>
        <v>23.990477288815768</v>
      </c>
      <c r="K170" s="51">
        <f t="shared" si="35"/>
        <v>78.813872253885535</v>
      </c>
      <c r="L170" s="11">
        <f t="shared" si="29"/>
        <v>0.65678226878237944</v>
      </c>
      <c r="M170" s="11">
        <f t="shared" si="36"/>
        <v>5.639021417015913</v>
      </c>
      <c r="N170" s="12">
        <f t="shared" si="37"/>
        <v>1179.8353556575817</v>
      </c>
      <c r="O170" s="18">
        <f t="shared" si="38"/>
        <v>6.6800737811386054E-2</v>
      </c>
    </row>
    <row r="171" spans="1:15" x14ac:dyDescent="0.2">
      <c r="A171" s="48">
        <v>3.61</v>
      </c>
      <c r="B171" s="48">
        <v>30.780000000000005</v>
      </c>
      <c r="C171" s="11">
        <v>8.5500000000000007</v>
      </c>
      <c r="D171" s="49">
        <f t="shared" si="30"/>
        <v>8.5993810497681746</v>
      </c>
      <c r="E171" s="49">
        <f t="shared" si="34"/>
        <v>21.973979822478501</v>
      </c>
      <c r="F171" s="11">
        <f t="shared" si="31"/>
        <v>2.4384880762068697E-3</v>
      </c>
      <c r="G171" s="11">
        <f t="shared" si="32"/>
        <v>0.44652929427728083</v>
      </c>
      <c r="H171" s="11">
        <f t="shared" si="33"/>
        <v>21.880168181457734</v>
      </c>
      <c r="I171" s="12">
        <f t="shared" si="27"/>
        <v>53.583515313273701</v>
      </c>
      <c r="J171" s="50">
        <f t="shared" si="28"/>
        <v>24.066261227133264</v>
      </c>
      <c r="K171" s="51">
        <f t="shared" si="35"/>
        <v>77.649776540406961</v>
      </c>
      <c r="L171" s="11">
        <f t="shared" si="29"/>
        <v>0.64708147117005799</v>
      </c>
      <c r="M171" s="11">
        <f t="shared" si="36"/>
        <v>5.564500140835908</v>
      </c>
      <c r="N171" s="12">
        <f t="shared" si="37"/>
        <v>1179.7581649629619</v>
      </c>
      <c r="O171" s="18">
        <f t="shared" si="38"/>
        <v>6.5818384518529477E-2</v>
      </c>
    </row>
    <row r="172" spans="1:15" x14ac:dyDescent="0.2">
      <c r="A172" s="48">
        <v>3.63</v>
      </c>
      <c r="B172" s="48">
        <v>31.104000000000003</v>
      </c>
      <c r="C172" s="11">
        <v>8.64</v>
      </c>
      <c r="D172" s="49">
        <f t="shared" si="30"/>
        <v>8.6082438831601547</v>
      </c>
      <c r="E172" s="49">
        <f t="shared" si="34"/>
        <v>22.146144700141704</v>
      </c>
      <c r="F172" s="11">
        <f t="shared" si="31"/>
        <v>1.0084509567459454E-3</v>
      </c>
      <c r="G172" s="11">
        <f t="shared" si="32"/>
        <v>0.43977122203241553</v>
      </c>
      <c r="H172" s="11">
        <f t="shared" si="33"/>
        <v>22.052244656055223</v>
      </c>
      <c r="I172" s="12">
        <f t="shared" si="27"/>
        <v>52.772546643889861</v>
      </c>
      <c r="J172" s="50">
        <f t="shared" si="28"/>
        <v>24.115893910531916</v>
      </c>
      <c r="K172" s="51">
        <f t="shared" si="35"/>
        <v>76.888440554421777</v>
      </c>
      <c r="L172" s="11">
        <f t="shared" si="29"/>
        <v>0.64073700462018146</v>
      </c>
      <c r="M172" s="11">
        <f t="shared" si="36"/>
        <v>5.5156204007360365</v>
      </c>
      <c r="N172" s="12">
        <f t="shared" si="37"/>
        <v>1179.7082996617812</v>
      </c>
      <c r="O172" s="18">
        <f t="shared" si="38"/>
        <v>6.5175807084230444E-2</v>
      </c>
    </row>
    <row r="173" spans="1:15" x14ac:dyDescent="0.2">
      <c r="A173" s="48">
        <v>3.65</v>
      </c>
      <c r="B173" s="48">
        <v>31.356000000000005</v>
      </c>
      <c r="C173" s="11">
        <v>8.7100000000000009</v>
      </c>
      <c r="D173" s="49">
        <f t="shared" si="30"/>
        <v>8.6169725805186772</v>
      </c>
      <c r="E173" s="49">
        <f t="shared" si="34"/>
        <v>22.318484151752077</v>
      </c>
      <c r="F173" s="11">
        <f t="shared" si="31"/>
        <v>8.6541007753541538E-3</v>
      </c>
      <c r="G173" s="11">
        <f t="shared" si="32"/>
        <v>0.43311543096160149</v>
      </c>
      <c r="H173" s="11">
        <f t="shared" si="33"/>
        <v>22.224497042550851</v>
      </c>
      <c r="I173" s="12">
        <f t="shared" si="27"/>
        <v>51.973851715392179</v>
      </c>
      <c r="J173" s="50">
        <f t="shared" si="28"/>
        <v>24.164825391853459</v>
      </c>
      <c r="K173" s="51">
        <f t="shared" si="35"/>
        <v>76.138677107245641</v>
      </c>
      <c r="L173" s="11">
        <f t="shared" si="29"/>
        <v>0.63448897589371367</v>
      </c>
      <c r="M173" s="11">
        <f t="shared" si="36"/>
        <v>5.4673741079175064</v>
      </c>
      <c r="N173" s="12">
        <f t="shared" si="37"/>
        <v>1179.6596704777364</v>
      </c>
      <c r="O173" s="18">
        <f t="shared" si="38"/>
        <v>6.4542917769165695E-2</v>
      </c>
    </row>
    <row r="174" spans="1:15" x14ac:dyDescent="0.2">
      <c r="A174" s="48">
        <v>3.67</v>
      </c>
      <c r="B174" s="48">
        <v>31.536000000000001</v>
      </c>
      <c r="C174" s="11">
        <v>8.76</v>
      </c>
      <c r="D174" s="49">
        <f t="shared" si="30"/>
        <v>8.6255691719479621</v>
      </c>
      <c r="E174" s="49">
        <f t="shared" si="34"/>
        <v>22.490995535191036</v>
      </c>
      <c r="F174" s="11">
        <f t="shared" si="31"/>
        <v>1.8071647530756515E-2</v>
      </c>
      <c r="G174" s="11">
        <f t="shared" si="32"/>
        <v>0.42656037307331252</v>
      </c>
      <c r="H174" s="11">
        <f t="shared" si="33"/>
        <v>22.396922678576601</v>
      </c>
      <c r="I174" s="12">
        <f t="shared" si="27"/>
        <v>51.187244768797498</v>
      </c>
      <c r="J174" s="50">
        <f t="shared" si="28"/>
        <v>24.21306478238327</v>
      </c>
      <c r="K174" s="51">
        <f t="shared" si="35"/>
        <v>75.400309551180769</v>
      </c>
      <c r="L174" s="11">
        <f t="shared" si="29"/>
        <v>0.62833591292650637</v>
      </c>
      <c r="M174" s="11">
        <f t="shared" si="36"/>
        <v>5.4197548801666526</v>
      </c>
      <c r="N174" s="12">
        <f t="shared" si="37"/>
        <v>1179.612244205872</v>
      </c>
      <c r="O174" s="18">
        <f t="shared" si="38"/>
        <v>6.391957180975269E-2</v>
      </c>
    </row>
    <row r="175" spans="1:15" x14ac:dyDescent="0.2">
      <c r="A175" s="48">
        <v>3.69</v>
      </c>
      <c r="B175" s="48">
        <v>31.5</v>
      </c>
      <c r="C175" s="11">
        <v>8.75</v>
      </c>
      <c r="D175" s="49">
        <f t="shared" si="30"/>
        <v>8.6340356568272796</v>
      </c>
      <c r="E175" s="49">
        <f t="shared" si="34"/>
        <v>22.663676248327583</v>
      </c>
      <c r="F175" s="11">
        <f t="shared" si="31"/>
        <v>1.3447728887480468E-2</v>
      </c>
      <c r="G175" s="11">
        <f t="shared" si="32"/>
        <v>0.42010452380435959</v>
      </c>
      <c r="H175" s="11">
        <f t="shared" si="33"/>
        <v>22.569518942058494</v>
      </c>
      <c r="I175" s="12">
        <f t="shared" si="27"/>
        <v>50.412542856523153</v>
      </c>
      <c r="J175" s="50">
        <f t="shared" si="28"/>
        <v>24.260621100606173</v>
      </c>
      <c r="K175" s="51">
        <f t="shared" si="35"/>
        <v>74.673163957129333</v>
      </c>
      <c r="L175" s="11">
        <f t="shared" si="29"/>
        <v>0.62227636630941108</v>
      </c>
      <c r="M175" s="11">
        <f t="shared" si="36"/>
        <v>5.3727563351163692</v>
      </c>
      <c r="N175" s="12">
        <f t="shared" si="37"/>
        <v>1179.5659885802779</v>
      </c>
      <c r="O175" s="18">
        <f t="shared" si="38"/>
        <v>6.330562654405264E-2</v>
      </c>
    </row>
    <row r="176" spans="1:15" x14ac:dyDescent="0.2">
      <c r="A176" s="48">
        <v>3.71</v>
      </c>
      <c r="B176" s="48">
        <v>31.356000000000005</v>
      </c>
      <c r="C176" s="11">
        <v>8.7100000000000009</v>
      </c>
      <c r="D176" s="49">
        <f t="shared" si="30"/>
        <v>8.642374004275954</v>
      </c>
      <c r="E176" s="49">
        <f t="shared" si="34"/>
        <v>22.836523728413102</v>
      </c>
      <c r="F176" s="11">
        <f t="shared" si="31"/>
        <v>4.5732752976687984E-3</v>
      </c>
      <c r="G176" s="11">
        <f t="shared" si="32"/>
        <v>0.41374638166530997</v>
      </c>
      <c r="H176" s="11">
        <f t="shared" si="33"/>
        <v>22.742283250606775</v>
      </c>
      <c r="I176" s="12">
        <f t="shared" si="27"/>
        <v>49.649565799837198</v>
      </c>
      <c r="J176" s="50">
        <f t="shared" si="28"/>
        <v>24.307503272256184</v>
      </c>
      <c r="K176" s="51">
        <f t="shared" si="35"/>
        <v>73.95706907209339</v>
      </c>
      <c r="L176" s="11">
        <f t="shared" si="29"/>
        <v>0.61630890893411161</v>
      </c>
      <c r="M176" s="11">
        <f t="shared" si="36"/>
        <v>5.3263720931758423</v>
      </c>
      <c r="N176" s="12">
        <f t="shared" si="37"/>
        <v>1179.5208722467503</v>
      </c>
      <c r="O176" s="18">
        <f t="shared" si="38"/>
        <v>6.2700941384123229E-2</v>
      </c>
    </row>
    <row r="177" spans="1:15" x14ac:dyDescent="0.2">
      <c r="A177" s="48">
        <v>3.73</v>
      </c>
      <c r="B177" s="48">
        <v>31.14</v>
      </c>
      <c r="C177" s="11">
        <v>8.65</v>
      </c>
      <c r="D177" s="49">
        <f t="shared" si="30"/>
        <v>8.6505861536113517</v>
      </c>
      <c r="E177" s="49">
        <f t="shared" si="34"/>
        <v>23.009535451485331</v>
      </c>
      <c r="F177" s="11">
        <f t="shared" si="31"/>
        <v>3.435760561002788E-7</v>
      </c>
      <c r="G177" s="11">
        <f t="shared" si="32"/>
        <v>0.40748446789127329</v>
      </c>
      <c r="H177" s="11">
        <f t="shared" si="33"/>
        <v>22.915213060915299</v>
      </c>
      <c r="I177" s="12">
        <f t="shared" si="27"/>
        <v>48.898136146952794</v>
      </c>
      <c r="J177" s="50">
        <f t="shared" si="28"/>
        <v>24.353720130406394</v>
      </c>
      <c r="K177" s="51">
        <f t="shared" si="35"/>
        <v>73.251856277359195</v>
      </c>
      <c r="L177" s="11">
        <f t="shared" si="29"/>
        <v>0.61043213564465992</v>
      </c>
      <c r="M177" s="11">
        <f t="shared" si="36"/>
        <v>5.2805957803271015</v>
      </c>
      <c r="N177" s="12">
        <f t="shared" si="37"/>
        <v>1179.4768647362605</v>
      </c>
      <c r="O177" s="18">
        <f t="shared" si="38"/>
        <v>6.2105377788600237E-2</v>
      </c>
    </row>
    <row r="178" spans="1:15" x14ac:dyDescent="0.2">
      <c r="A178" s="48">
        <v>3.75</v>
      </c>
      <c r="B178" s="48">
        <v>30.888000000000002</v>
      </c>
      <c r="C178" s="11">
        <v>8.58</v>
      </c>
      <c r="D178" s="49">
        <f t="shared" si="30"/>
        <v>8.6586740147999119</v>
      </c>
      <c r="E178" s="49">
        <f t="shared" si="34"/>
        <v>23.182708931781328</v>
      </c>
      <c r="F178" s="11">
        <f t="shared" si="31"/>
        <v>6.1896006047367528E-3</v>
      </c>
      <c r="G178" s="11">
        <f t="shared" si="32"/>
        <v>0.40131732609797455</v>
      </c>
      <c r="H178" s="11">
        <f t="shared" si="33"/>
        <v>23.088305868170011</v>
      </c>
      <c r="I178" s="12">
        <f t="shared" si="27"/>
        <v>48.158079131756949</v>
      </c>
      <c r="J178" s="50">
        <f t="shared" si="28"/>
        <v>24.399280415596735</v>
      </c>
      <c r="K178" s="51">
        <f t="shared" si="35"/>
        <v>72.557359547353684</v>
      </c>
      <c r="L178" s="11">
        <f t="shared" si="29"/>
        <v>0.60464466289461405</v>
      </c>
      <c r="M178" s="11">
        <f t="shared" si="36"/>
        <v>5.2354210307930469</v>
      </c>
      <c r="N178" s="12">
        <f t="shared" si="37"/>
        <v>1179.4339364392072</v>
      </c>
      <c r="O178" s="18">
        <f t="shared" si="38"/>
        <v>6.1518799235512407E-2</v>
      </c>
    </row>
    <row r="179" spans="1:15" x14ac:dyDescent="0.2">
      <c r="A179" s="48">
        <v>3.78</v>
      </c>
      <c r="B179" s="48">
        <v>30.780000000000005</v>
      </c>
      <c r="C179" s="11">
        <v>8.5500000000000007</v>
      </c>
      <c r="D179" s="49">
        <f t="shared" si="30"/>
        <v>8.6705768733292228</v>
      </c>
      <c r="E179" s="49">
        <f t="shared" si="34"/>
        <v>23.442826237981201</v>
      </c>
      <c r="F179" s="11">
        <f t="shared" si="31"/>
        <v>1.4538782381851264E-2</v>
      </c>
      <c r="G179" s="11">
        <f t="shared" si="32"/>
        <v>0.39224117919282364</v>
      </c>
      <c r="H179" s="11">
        <f t="shared" si="33"/>
        <v>23.348245312197022</v>
      </c>
      <c r="I179" s="12">
        <f t="shared" si="27"/>
        <v>47.068941503138838</v>
      </c>
      <c r="J179" s="50">
        <f t="shared" si="28"/>
        <v>24.46640866174782</v>
      </c>
      <c r="K179" s="51">
        <f t="shared" si="35"/>
        <v>71.535350164886665</v>
      </c>
      <c r="L179" s="11">
        <f t="shared" si="29"/>
        <v>0.59612791804072218</v>
      </c>
      <c r="M179" s="11">
        <f t="shared" si="36"/>
        <v>5.1687729397097844</v>
      </c>
      <c r="N179" s="12">
        <f t="shared" si="37"/>
        <v>1179.3715047953351</v>
      </c>
      <c r="O179" s="18">
        <f t="shared" si="38"/>
        <v>6.0655484615342398E-2</v>
      </c>
    </row>
    <row r="180" spans="1:15" x14ac:dyDescent="0.2">
      <c r="A180" s="48">
        <v>3.8</v>
      </c>
      <c r="B180" s="48">
        <v>30.743999999999996</v>
      </c>
      <c r="C180" s="11">
        <v>8.5399999999999991</v>
      </c>
      <c r="D180" s="49">
        <f t="shared" si="30"/>
        <v>8.6783621816286196</v>
      </c>
      <c r="E180" s="49">
        <f t="shared" si="34"/>
        <v>23.616393481613773</v>
      </c>
      <c r="F180" s="11">
        <f t="shared" si="31"/>
        <v>1.9144093305031359E-2</v>
      </c>
      <c r="G180" s="11">
        <f t="shared" si="32"/>
        <v>0.38630473950035815</v>
      </c>
      <c r="H180" s="11">
        <f t="shared" si="33"/>
        <v>23.521734900627159</v>
      </c>
      <c r="I180" s="12">
        <f t="shared" si="27"/>
        <v>46.356568740042981</v>
      </c>
      <c r="J180" s="50">
        <f t="shared" si="28"/>
        <v>24.510365148727494</v>
      </c>
      <c r="K180" s="51">
        <f t="shared" si="35"/>
        <v>70.866933888770475</v>
      </c>
      <c r="L180" s="11">
        <f t="shared" si="29"/>
        <v>0.59055778240642065</v>
      </c>
      <c r="M180" s="11">
        <f t="shared" si="36"/>
        <v>5.1250743249023447</v>
      </c>
      <c r="N180" s="12">
        <f t="shared" si="37"/>
        <v>1179.3311504063629</v>
      </c>
      <c r="O180" s="18">
        <f t="shared" si="38"/>
        <v>6.0090784394486493E-2</v>
      </c>
    </row>
    <row r="181" spans="1:15" x14ac:dyDescent="0.2">
      <c r="A181" s="48">
        <v>3.82</v>
      </c>
      <c r="B181" s="48">
        <v>30.816000000000003</v>
      </c>
      <c r="C181" s="11">
        <v>8.56</v>
      </c>
      <c r="D181" s="49">
        <f t="shared" si="30"/>
        <v>8.6860296618781856</v>
      </c>
      <c r="E181" s="49">
        <f t="shared" si="34"/>
        <v>23.790114074851338</v>
      </c>
      <c r="F181" s="11">
        <f t="shared" si="31"/>
        <v>1.5883475673129661E-2</v>
      </c>
      <c r="G181" s="11">
        <f t="shared" si="32"/>
        <v>0.38045814584673765</v>
      </c>
      <c r="H181" s="11">
        <f t="shared" si="33"/>
        <v>23.695379013947928</v>
      </c>
      <c r="I181" s="12">
        <f t="shared" si="27"/>
        <v>45.654977501608521</v>
      </c>
      <c r="J181" s="50">
        <f t="shared" si="28"/>
        <v>24.553694928618043</v>
      </c>
      <c r="K181" s="51">
        <f t="shared" si="35"/>
        <v>70.208672430226557</v>
      </c>
      <c r="L181" s="11">
        <f t="shared" si="29"/>
        <v>0.58507227025188802</v>
      </c>
      <c r="M181" s="11">
        <f t="shared" si="36"/>
        <v>5.0819550937503095</v>
      </c>
      <c r="N181" s="12">
        <f t="shared" si="37"/>
        <v>1179.2917780110292</v>
      </c>
      <c r="O181" s="18">
        <f t="shared" si="38"/>
        <v>5.9534606905035113E-2</v>
      </c>
    </row>
    <row r="182" spans="1:15" x14ac:dyDescent="0.2">
      <c r="A182" s="48">
        <v>3.84</v>
      </c>
      <c r="B182" s="48">
        <v>30.923999999999999</v>
      </c>
      <c r="C182" s="11">
        <v>8.59</v>
      </c>
      <c r="D182" s="49">
        <f t="shared" si="30"/>
        <v>8.6935810973662413</v>
      </c>
      <c r="E182" s="49">
        <f t="shared" si="34"/>
        <v>23.963985696798662</v>
      </c>
      <c r="F182" s="11">
        <f t="shared" si="31"/>
        <v>1.0729043731594789E-2</v>
      </c>
      <c r="G182" s="11">
        <f t="shared" si="32"/>
        <v>0.37470003844206856</v>
      </c>
      <c r="H182" s="11">
        <f t="shared" si="33"/>
        <v>23.869175313476546</v>
      </c>
      <c r="I182" s="12">
        <f t="shared" si="27"/>
        <v>44.964004613048225</v>
      </c>
      <c r="J182" s="50">
        <f t="shared" si="28"/>
        <v>24.596406328078338</v>
      </c>
      <c r="K182" s="51">
        <f t="shared" si="35"/>
        <v>69.560410941126563</v>
      </c>
      <c r="L182" s="11">
        <f t="shared" si="29"/>
        <v>0.57967009117605472</v>
      </c>
      <c r="M182" s="11">
        <f t="shared" si="36"/>
        <v>5.0394089473567147</v>
      </c>
      <c r="N182" s="12">
        <f t="shared" si="37"/>
        <v>1179.253361568369</v>
      </c>
      <c r="O182" s="18">
        <f t="shared" si="38"/>
        <v>5.8986824382347709E-2</v>
      </c>
    </row>
    <row r="183" spans="1:15" x14ac:dyDescent="0.2">
      <c r="A183" s="48">
        <v>3.86</v>
      </c>
      <c r="B183" s="48">
        <v>30.995999999999999</v>
      </c>
      <c r="C183" s="11">
        <v>8.61</v>
      </c>
      <c r="D183" s="49">
        <f t="shared" si="30"/>
        <v>8.7010182443916264</v>
      </c>
      <c r="E183" s="49">
        <f t="shared" si="34"/>
        <v>24.138006061686497</v>
      </c>
      <c r="F183" s="11">
        <f t="shared" si="31"/>
        <v>8.284320812133936E-3</v>
      </c>
      <c r="G183" s="11">
        <f t="shared" si="32"/>
        <v>0.36902907807642504</v>
      </c>
      <c r="H183" s="11">
        <f t="shared" si="33"/>
        <v>24.043121495925398</v>
      </c>
      <c r="I183" s="12">
        <f t="shared" si="27"/>
        <v>44.283489369171008</v>
      </c>
      <c r="J183" s="50">
        <f t="shared" si="28"/>
        <v>24.638507582542978</v>
      </c>
      <c r="K183" s="51">
        <f t="shared" si="35"/>
        <v>68.921996951713993</v>
      </c>
      <c r="L183" s="11">
        <f t="shared" si="29"/>
        <v>0.57434997459761661</v>
      </c>
      <c r="M183" s="11">
        <f t="shared" si="36"/>
        <v>4.9974296076397291</v>
      </c>
      <c r="N183" s="12">
        <f t="shared" si="37"/>
        <v>1179.2158757682209</v>
      </c>
      <c r="O183" s="18">
        <f t="shared" si="38"/>
        <v>5.8447310936018008E-2</v>
      </c>
    </row>
    <row r="184" spans="1:15" x14ac:dyDescent="0.2">
      <c r="A184" s="48">
        <v>3.88</v>
      </c>
      <c r="B184" s="48">
        <v>30.96</v>
      </c>
      <c r="C184" s="11">
        <v>8.6</v>
      </c>
      <c r="D184" s="49">
        <f t="shared" si="30"/>
        <v>8.7083428326721801</v>
      </c>
      <c r="E184" s="49">
        <f t="shared" si="34"/>
        <v>24.31217291833994</v>
      </c>
      <c r="F184" s="11">
        <f t="shared" si="31"/>
        <v>1.1738169391432098E-2</v>
      </c>
      <c r="G184" s="11">
        <f t="shared" si="32"/>
        <v>0.3634439458083778</v>
      </c>
      <c r="H184" s="11">
        <f t="shared" si="33"/>
        <v>24.217215292866392</v>
      </c>
      <c r="I184" s="12">
        <f t="shared" si="27"/>
        <v>43.613273497005338</v>
      </c>
      <c r="J184" s="50">
        <f t="shared" si="28"/>
        <v>24.680006836557673</v>
      </c>
      <c r="K184" s="51">
        <f t="shared" si="35"/>
        <v>68.293280333563018</v>
      </c>
      <c r="L184" s="11">
        <f t="shared" si="29"/>
        <v>0.56911066944635846</v>
      </c>
      <c r="M184" s="11">
        <f t="shared" si="36"/>
        <v>4.9560108192704622</v>
      </c>
      <c r="N184" s="12">
        <f t="shared" si="37"/>
        <v>1179.1792960100338</v>
      </c>
      <c r="O184" s="18">
        <f t="shared" si="38"/>
        <v>5.7915942524301156E-2</v>
      </c>
    </row>
    <row r="185" spans="1:15" x14ac:dyDescent="0.2">
      <c r="A185" s="48">
        <v>3.9</v>
      </c>
      <c r="B185" s="48">
        <v>30.923999999999999</v>
      </c>
      <c r="C185" s="11">
        <v>8.59</v>
      </c>
      <c r="D185" s="49">
        <f t="shared" si="30"/>
        <v>8.7155565657470451</v>
      </c>
      <c r="E185" s="49">
        <f t="shared" si="34"/>
        <v>24.48648404965488</v>
      </c>
      <c r="F185" s="11">
        <f t="shared" si="31"/>
        <v>1.5764451202192088E-2</v>
      </c>
      <c r="G185" s="11">
        <f t="shared" si="32"/>
        <v>0.35794334265823657</v>
      </c>
      <c r="H185" s="11">
        <f t="shared" si="33"/>
        <v>24.391454470203314</v>
      </c>
      <c r="I185" s="12">
        <f t="shared" si="27"/>
        <v>42.953201118988389</v>
      </c>
      <c r="J185" s="50">
        <f t="shared" si="28"/>
        <v>24.720912144140954</v>
      </c>
      <c r="K185" s="51">
        <f t="shared" si="35"/>
        <v>67.674113263129342</v>
      </c>
      <c r="L185" s="11">
        <f t="shared" si="29"/>
        <v>0.56395094385941114</v>
      </c>
      <c r="M185" s="11">
        <f t="shared" si="36"/>
        <v>4.9151463515131342</v>
      </c>
      <c r="N185" s="12">
        <f t="shared" si="37"/>
        <v>1179.1435983822967</v>
      </c>
      <c r="O185" s="18">
        <f t="shared" si="38"/>
        <v>5.7392596928799458E-2</v>
      </c>
    </row>
    <row r="186" spans="1:15" x14ac:dyDescent="0.2">
      <c r="A186" s="48">
        <v>3.93</v>
      </c>
      <c r="B186" s="48">
        <v>30.852</v>
      </c>
      <c r="C186" s="11">
        <v>8.57</v>
      </c>
      <c r="D186" s="49">
        <f t="shared" si="30"/>
        <v>8.7261729749875716</v>
      </c>
      <c r="E186" s="49">
        <f t="shared" si="34"/>
        <v>24.748269238904509</v>
      </c>
      <c r="F186" s="11">
        <f t="shared" si="31"/>
        <v>2.4389998116468577E-2</v>
      </c>
      <c r="G186" s="11">
        <f t="shared" si="32"/>
        <v>0.34984813681882099</v>
      </c>
      <c r="H186" s="11">
        <f t="shared" si="33"/>
        <v>24.653081020449477</v>
      </c>
      <c r="I186" s="12">
        <f t="shared" si="27"/>
        <v>41.981776418258519</v>
      </c>
      <c r="J186" s="50">
        <f t="shared" si="28"/>
        <v>24.781173852392595</v>
      </c>
      <c r="K186" s="51">
        <f t="shared" si="35"/>
        <v>66.762950270651118</v>
      </c>
      <c r="L186" s="11">
        <f t="shared" si="29"/>
        <v>0.55635791892209263</v>
      </c>
      <c r="M186" s="11">
        <f t="shared" si="36"/>
        <v>4.8548754365182916</v>
      </c>
      <c r="N186" s="12">
        <f t="shared" si="37"/>
        <v>1179.0916552706331</v>
      </c>
      <c r="O186" s="18">
        <f t="shared" si="38"/>
        <v>5.6622358382586668E-2</v>
      </c>
    </row>
    <row r="187" spans="1:15" x14ac:dyDescent="0.2">
      <c r="A187" s="48">
        <v>3.95</v>
      </c>
      <c r="B187" s="48">
        <v>30.816000000000003</v>
      </c>
      <c r="C187" s="11">
        <v>8.56</v>
      </c>
      <c r="D187" s="49">
        <f t="shared" si="30"/>
        <v>8.7331168547931259</v>
      </c>
      <c r="E187" s="49">
        <f t="shared" si="34"/>
        <v>24.922931576000373</v>
      </c>
      <c r="F187" s="11">
        <f t="shared" si="31"/>
        <v>2.996944541346408E-2</v>
      </c>
      <c r="G187" s="11">
        <f t="shared" si="32"/>
        <v>0.34455330171247101</v>
      </c>
      <c r="H187" s="11">
        <f t="shared" si="33"/>
        <v>24.8276740952411</v>
      </c>
      <c r="I187" s="12">
        <f t="shared" si="27"/>
        <v>41.346396205496518</v>
      </c>
      <c r="J187" s="50">
        <f t="shared" si="28"/>
        <v>24.820628939696071</v>
      </c>
      <c r="K187" s="51">
        <f t="shared" si="35"/>
        <v>66.167025145192582</v>
      </c>
      <c r="L187" s="11">
        <f t="shared" si="29"/>
        <v>0.55139187620993824</v>
      </c>
      <c r="M187" s="11">
        <f t="shared" si="36"/>
        <v>4.8153696877250161</v>
      </c>
      <c r="N187" s="12">
        <f t="shared" si="37"/>
        <v>1179.0580626994433</v>
      </c>
      <c r="O187" s="18">
        <f t="shared" si="38"/>
        <v>5.6118546862487621E-2</v>
      </c>
    </row>
    <row r="188" spans="1:15" x14ac:dyDescent="0.2">
      <c r="A188" s="48">
        <v>3.97</v>
      </c>
      <c r="B188" s="48">
        <v>30.816000000000003</v>
      </c>
      <c r="C188" s="11">
        <v>8.56</v>
      </c>
      <c r="D188" s="49">
        <f t="shared" si="30"/>
        <v>8.7399556412890416</v>
      </c>
      <c r="E188" s="49">
        <f t="shared" si="34"/>
        <v>25.097730688826154</v>
      </c>
      <c r="F188" s="11">
        <f t="shared" si="31"/>
        <v>3.2384032831750023E-2</v>
      </c>
      <c r="G188" s="11">
        <f t="shared" si="32"/>
        <v>0.33933860217310835</v>
      </c>
      <c r="H188" s="11">
        <f t="shared" si="33"/>
        <v>25.002404994024573</v>
      </c>
      <c r="I188" s="12">
        <f t="shared" si="27"/>
        <v>40.720632260773002</v>
      </c>
      <c r="J188" s="50">
        <f t="shared" si="28"/>
        <v>24.859517562523614</v>
      </c>
      <c r="K188" s="51">
        <f t="shared" si="35"/>
        <v>65.580149823296608</v>
      </c>
      <c r="L188" s="11">
        <f t="shared" si="29"/>
        <v>0.54650124852747173</v>
      </c>
      <c r="M188" s="11">
        <f t="shared" si="36"/>
        <v>4.7763966700391807</v>
      </c>
      <c r="N188" s="12">
        <f t="shared" si="37"/>
        <v>1179.0252737116564</v>
      </c>
      <c r="O188" s="18">
        <f t="shared" si="38"/>
        <v>5.5622344393725827E-2</v>
      </c>
    </row>
    <row r="189" spans="1:15" x14ac:dyDescent="0.2">
      <c r="A189" s="48">
        <v>3.99</v>
      </c>
      <c r="B189" s="48">
        <v>30.888000000000002</v>
      </c>
      <c r="C189" s="11">
        <v>8.58</v>
      </c>
      <c r="D189" s="49">
        <f t="shared" si="30"/>
        <v>8.7466909250275826</v>
      </c>
      <c r="E189" s="49">
        <f t="shared" si="34"/>
        <v>25.272664507326706</v>
      </c>
      <c r="F189" s="11">
        <f t="shared" si="31"/>
        <v>2.7785864486551144E-2</v>
      </c>
      <c r="G189" s="11">
        <f t="shared" si="32"/>
        <v>0.33420282537559903</v>
      </c>
      <c r="H189" s="11">
        <f t="shared" si="33"/>
        <v>25.17727163087963</v>
      </c>
      <c r="I189" s="12">
        <f t="shared" si="27"/>
        <v>40.104339045071882</v>
      </c>
      <c r="J189" s="50">
        <f t="shared" si="28"/>
        <v>24.897847372636914</v>
      </c>
      <c r="K189" s="51">
        <f t="shared" si="35"/>
        <v>65.002186417708799</v>
      </c>
      <c r="L189" s="11">
        <f t="shared" si="29"/>
        <v>0.54168488681423999</v>
      </c>
      <c r="M189" s="11">
        <f t="shared" si="36"/>
        <v>4.7379502837227063</v>
      </c>
      <c r="N189" s="12">
        <f t="shared" si="37"/>
        <v>1178.9932672577409</v>
      </c>
      <c r="O189" s="18">
        <f t="shared" si="38"/>
        <v>5.5133636656721136E-2</v>
      </c>
    </row>
    <row r="190" spans="1:15" x14ac:dyDescent="0.2">
      <c r="A190" s="48">
        <v>4.01</v>
      </c>
      <c r="B190" s="48">
        <v>31.104000000000003</v>
      </c>
      <c r="C190" s="11">
        <v>8.64</v>
      </c>
      <c r="D190" s="49">
        <f t="shared" si="30"/>
        <v>8.7533242724885323</v>
      </c>
      <c r="E190" s="49">
        <f t="shared" si="34"/>
        <v>25.447730992776474</v>
      </c>
      <c r="F190" s="11">
        <f t="shared" si="31"/>
        <v>1.2842390735054988E-2</v>
      </c>
      <c r="G190" s="11">
        <f t="shared" si="32"/>
        <v>0.32914477685051446</v>
      </c>
      <c r="H190" s="11">
        <f t="shared" si="33"/>
        <v>25.352271951455755</v>
      </c>
      <c r="I190" s="12">
        <f t="shared" si="27"/>
        <v>39.497373222061739</v>
      </c>
      <c r="J190" s="50">
        <f t="shared" si="28"/>
        <v>24.935625933672586</v>
      </c>
      <c r="K190" s="51">
        <f t="shared" si="35"/>
        <v>64.432999155734322</v>
      </c>
      <c r="L190" s="11">
        <f t="shared" si="29"/>
        <v>0.53694165963111939</v>
      </c>
      <c r="M190" s="11">
        <f t="shared" si="36"/>
        <v>4.7000244621593534</v>
      </c>
      <c r="N190" s="12">
        <f t="shared" si="37"/>
        <v>1178.9620228744448</v>
      </c>
      <c r="O190" s="18">
        <f t="shared" si="38"/>
        <v>5.4652311020705543E-2</v>
      </c>
    </row>
    <row r="191" spans="1:15" x14ac:dyDescent="0.2">
      <c r="A191" s="48">
        <v>4.03</v>
      </c>
      <c r="B191" s="48">
        <v>31.392000000000003</v>
      </c>
      <c r="C191" s="11">
        <v>8.7200000000000006</v>
      </c>
      <c r="D191" s="49">
        <f t="shared" si="30"/>
        <v>8.7598572264435202</v>
      </c>
      <c r="E191" s="49">
        <f t="shared" si="34"/>
        <v>25.622928137305347</v>
      </c>
      <c r="F191" s="11">
        <f t="shared" si="31"/>
        <v>1.5885984997699918E-3</v>
      </c>
      <c r="G191" s="11">
        <f t="shared" si="32"/>
        <v>0.32416328020632218</v>
      </c>
      <c r="H191" s="11">
        <f t="shared" si="33"/>
        <v>25.527403932494323</v>
      </c>
      <c r="I191" s="12">
        <f t="shared" si="27"/>
        <v>38.899593624758658</v>
      </c>
      <c r="J191" s="50">
        <f t="shared" si="28"/>
        <v>24.972860721644349</v>
      </c>
      <c r="K191" s="51">
        <f t="shared" si="35"/>
        <v>63.872454346403003</v>
      </c>
      <c r="L191" s="11">
        <f t="shared" si="29"/>
        <v>0.53227045288669173</v>
      </c>
      <c r="M191" s="11">
        <f t="shared" si="36"/>
        <v>4.6626131731418514</v>
      </c>
      <c r="N191" s="12">
        <f t="shared" si="37"/>
        <v>1178.9315206678602</v>
      </c>
      <c r="O191" s="18">
        <f t="shared" si="38"/>
        <v>5.4178256520123834E-2</v>
      </c>
    </row>
    <row r="192" spans="1:15" x14ac:dyDescent="0.2">
      <c r="A192" s="48">
        <v>4.05</v>
      </c>
      <c r="B192" s="48">
        <v>31.752000000000002</v>
      </c>
      <c r="C192" s="11">
        <v>8.82</v>
      </c>
      <c r="D192" s="49">
        <f t="shared" si="30"/>
        <v>8.7662913063148444</v>
      </c>
      <c r="E192" s="49">
        <f t="shared" si="34"/>
        <v>25.798253963431641</v>
      </c>
      <c r="F192" s="11">
        <f t="shared" si="31"/>
        <v>2.8846237773658997E-3</v>
      </c>
      <c r="G192" s="11">
        <f t="shared" si="32"/>
        <v>0.31925717685578514</v>
      </c>
      <c r="H192" s="11">
        <f t="shared" si="33"/>
        <v>25.70266558135804</v>
      </c>
      <c r="I192" s="12">
        <f t="shared" si="27"/>
        <v>38.310861222694214</v>
      </c>
      <c r="J192" s="50">
        <f t="shared" si="28"/>
        <v>25.009559125462598</v>
      </c>
      <c r="K192" s="51">
        <f t="shared" si="35"/>
        <v>63.320420348156816</v>
      </c>
      <c r="L192" s="11">
        <f t="shared" si="29"/>
        <v>0.52767016956797341</v>
      </c>
      <c r="M192" s="11">
        <f t="shared" si="36"/>
        <v>4.6257104200854053</v>
      </c>
      <c r="N192" s="12">
        <f t="shared" si="37"/>
        <v>1178.9017412969868</v>
      </c>
      <c r="O192" s="18">
        <f t="shared" si="38"/>
        <v>5.3711363831301061E-2</v>
      </c>
    </row>
    <row r="193" spans="1:15" x14ac:dyDescent="0.2">
      <c r="A193" s="48">
        <v>4.07</v>
      </c>
      <c r="B193" s="48">
        <v>32.076000000000001</v>
      </c>
      <c r="C193" s="11">
        <v>8.91</v>
      </c>
      <c r="D193" s="49">
        <f t="shared" si="30"/>
        <v>8.772628008528855</v>
      </c>
      <c r="E193" s="49">
        <f t="shared" si="34"/>
        <v>25.973706523602221</v>
      </c>
      <c r="F193" s="11">
        <f t="shared" si="31"/>
        <v>1.8871064040748359E-2</v>
      </c>
      <c r="G193" s="11">
        <f t="shared" si="32"/>
        <v>0.31442532574649745</v>
      </c>
      <c r="H193" s="11">
        <f t="shared" si="33"/>
        <v>25.878054935567562</v>
      </c>
      <c r="I193" s="12">
        <f t="shared" si="27"/>
        <v>37.731039089579696</v>
      </c>
      <c r="J193" s="50">
        <f t="shared" si="28"/>
        <v>25.045728447470331</v>
      </c>
      <c r="K193" s="51">
        <f t="shared" si="35"/>
        <v>62.776767537050027</v>
      </c>
      <c r="L193" s="11">
        <f t="shared" si="29"/>
        <v>0.52313972947541687</v>
      </c>
      <c r="M193" s="11">
        <f t="shared" si="36"/>
        <v>4.5893102431702504</v>
      </c>
      <c r="N193" s="12">
        <f t="shared" si="37"/>
        <v>1178.872665957779</v>
      </c>
      <c r="O193" s="18">
        <f t="shared" si="38"/>
        <v>5.3251525249376139E-2</v>
      </c>
    </row>
    <row r="194" spans="1:15" x14ac:dyDescent="0.2">
      <c r="A194" s="48">
        <v>4.0999999999999996</v>
      </c>
      <c r="B194" s="48">
        <v>32.4</v>
      </c>
      <c r="C194" s="11">
        <v>9</v>
      </c>
      <c r="D194" s="49">
        <f t="shared" si="30"/>
        <v>8.7819536965243934</v>
      </c>
      <c r="E194" s="49">
        <f t="shared" si="34"/>
        <v>26.237165134497946</v>
      </c>
      <c r="F194" s="11">
        <f t="shared" si="31"/>
        <v>4.7544190459376336E-2</v>
      </c>
      <c r="G194" s="11">
        <f t="shared" si="32"/>
        <v>0.30731431841740342</v>
      </c>
      <c r="H194" s="11">
        <f t="shared" si="33"/>
        <v>26.141374194464262</v>
      </c>
      <c r="I194" s="12">
        <f t="shared" ref="I194:I233" si="39">$Q$2*G194</f>
        <v>36.87771821008841</v>
      </c>
      <c r="J194" s="50">
        <f t="shared" ref="J194:J233" si="40">$Q$9*D194*D194</f>
        <v>25.099006164421159</v>
      </c>
      <c r="K194" s="51">
        <f t="shared" si="35"/>
        <v>61.976724374509573</v>
      </c>
      <c r="L194" s="11">
        <f t="shared" ref="L194:L233" si="41">K194/$Q$2</f>
        <v>0.51647270312091309</v>
      </c>
      <c r="M194" s="11">
        <f t="shared" si="36"/>
        <v>4.5356393643266486</v>
      </c>
      <c r="N194" s="12">
        <f t="shared" si="37"/>
        <v>1178.8303331540947</v>
      </c>
      <c r="O194" s="18">
        <f t="shared" si="38"/>
        <v>5.2574762144679293E-2</v>
      </c>
    </row>
    <row r="195" spans="1:15" x14ac:dyDescent="0.2">
      <c r="A195" s="48">
        <v>4.12</v>
      </c>
      <c r="B195" s="48">
        <v>32.616</v>
      </c>
      <c r="C195" s="11">
        <v>9.06</v>
      </c>
      <c r="D195" s="49">
        <f t="shared" ref="D195:D233" si="42">$Q$1*(1-EXP(-(A195-$Q$7)/$Q$6))</f>
        <v>8.7880533536756946</v>
      </c>
      <c r="E195" s="49">
        <f t="shared" si="34"/>
        <v>26.412926201571466</v>
      </c>
      <c r="F195" s="11">
        <f t="shared" ref="F195:F233" si="43">(C195-D195)^2</f>
        <v>7.3954978447037106E-2</v>
      </c>
      <c r="G195" s="11">
        <f t="shared" ref="G195:G233" si="44">($Q$1/$Q$6)*EXP(-(A195-$Q$7)/$Q$6)</f>
        <v>0.30266321849548722</v>
      </c>
      <c r="H195" s="11">
        <f t="shared" ref="H195:H233" si="45">$Q$1*(A195+$Q$6*EXP(-(A195-$Q$7)/$Q$6))-$Q$1*$Q$6</f>
        <v>26.317074420002328</v>
      </c>
      <c r="I195" s="12">
        <f t="shared" si="39"/>
        <v>36.319586219458465</v>
      </c>
      <c r="J195" s="50">
        <f t="shared" si="40"/>
        <v>25.13388416656813</v>
      </c>
      <c r="K195" s="51">
        <f t="shared" si="35"/>
        <v>61.453470386026595</v>
      </c>
      <c r="L195" s="11">
        <f t="shared" si="41"/>
        <v>0.51211225321688825</v>
      </c>
      <c r="M195" s="11">
        <f t="shared" si="36"/>
        <v>4.5004698043410913</v>
      </c>
      <c r="N195" s="12">
        <f t="shared" si="37"/>
        <v>1178.8029390116426</v>
      </c>
      <c r="O195" s="18">
        <f t="shared" si="38"/>
        <v>5.2132098039687394E-2</v>
      </c>
    </row>
    <row r="196" spans="1:15" x14ac:dyDescent="0.2">
      <c r="A196" s="48">
        <v>4.1399999999999997</v>
      </c>
      <c r="B196" s="48">
        <v>32.724000000000004</v>
      </c>
      <c r="C196" s="11">
        <v>9.09</v>
      </c>
      <c r="D196" s="49">
        <f t="shared" si="42"/>
        <v>8.7940606945462356</v>
      </c>
      <c r="E196" s="49">
        <f t="shared" ref="E196:E233" si="46">D196*(A196-A195)+E195</f>
        <v>26.588807415462387</v>
      </c>
      <c r="F196" s="11">
        <f t="shared" si="43"/>
        <v>8.7580072512456364E-2</v>
      </c>
      <c r="G196" s="11">
        <f t="shared" si="44"/>
        <v>0.29808251142280467</v>
      </c>
      <c r="H196" s="11">
        <f t="shared" si="45"/>
        <v>26.492895713174192</v>
      </c>
      <c r="I196" s="12">
        <f t="shared" si="39"/>
        <v>35.769901370736562</v>
      </c>
      <c r="J196" s="50">
        <f t="shared" si="40"/>
        <v>25.168257971474169</v>
      </c>
      <c r="K196" s="51">
        <f t="shared" ref="K196:K233" si="47">I196+J196</f>
        <v>60.938159342210731</v>
      </c>
      <c r="L196" s="11">
        <f t="shared" si="41"/>
        <v>0.5078179945184228</v>
      </c>
      <c r="M196" s="11">
        <f t="shared" ref="M196:M233" si="48">L196*D196</f>
        <v>4.4657822655777579</v>
      </c>
      <c r="N196" s="12">
        <f t="shared" ref="N196:N233" si="49">SQRT((POWER(K196,2)+POWER(($Q$2*9.81),2)))</f>
        <v>1178.7761870957595</v>
      </c>
      <c r="O196" s="18">
        <f t="shared" si="38"/>
        <v>5.1696123495969755E-2</v>
      </c>
    </row>
    <row r="197" spans="1:15" x14ac:dyDescent="0.2">
      <c r="A197" s="48">
        <v>4.16</v>
      </c>
      <c r="B197" s="48">
        <v>32.688000000000002</v>
      </c>
      <c r="C197" s="11">
        <v>9.08</v>
      </c>
      <c r="D197" s="49">
        <f t="shared" si="42"/>
        <v>8.7999771163122027</v>
      </c>
      <c r="E197" s="49">
        <f t="shared" si="46"/>
        <v>26.764806957788636</v>
      </c>
      <c r="F197" s="11">
        <f t="shared" si="43"/>
        <v>7.8412815388829701E-2</v>
      </c>
      <c r="G197" s="11">
        <f t="shared" si="44"/>
        <v>0.29357113182701211</v>
      </c>
      <c r="H197" s="11">
        <f t="shared" si="45"/>
        <v>26.668836241661516</v>
      </c>
      <c r="I197" s="12">
        <f t="shared" si="39"/>
        <v>35.228535819241451</v>
      </c>
      <c r="J197" s="50">
        <f t="shared" si="40"/>
        <v>25.202134498952024</v>
      </c>
      <c r="K197" s="51">
        <f t="shared" si="47"/>
        <v>60.430670318193478</v>
      </c>
      <c r="L197" s="11">
        <f t="shared" si="41"/>
        <v>0.50358891931827898</v>
      </c>
      <c r="M197" s="11">
        <f t="shared" si="48"/>
        <v>4.4315709660292475</v>
      </c>
      <c r="N197" s="12">
        <f t="shared" si="49"/>
        <v>1178.7500608335536</v>
      </c>
      <c r="O197" s="18">
        <f t="shared" si="38"/>
        <v>5.126673781502069E-2</v>
      </c>
    </row>
    <row r="198" spans="1:15" x14ac:dyDescent="0.2">
      <c r="A198" s="48">
        <v>4.18</v>
      </c>
      <c r="B198" s="48">
        <v>32.580000000000005</v>
      </c>
      <c r="C198" s="11">
        <v>9.0500000000000007</v>
      </c>
      <c r="D198" s="49">
        <f t="shared" si="42"/>
        <v>8.8058039950039788</v>
      </c>
      <c r="E198" s="49">
        <f t="shared" si="46"/>
        <v>26.940923037688712</v>
      </c>
      <c r="F198" s="11">
        <f t="shared" si="43"/>
        <v>5.9631688856017155E-2</v>
      </c>
      <c r="G198" s="11">
        <f t="shared" si="44"/>
        <v>0.28912803045982227</v>
      </c>
      <c r="H198" s="11">
        <f t="shared" si="45"/>
        <v>26.844894200877476</v>
      </c>
      <c r="I198" s="12">
        <f t="shared" si="39"/>
        <v>34.695363655178674</v>
      </c>
      <c r="J198" s="50">
        <f t="shared" si="40"/>
        <v>25.235520585445308</v>
      </c>
      <c r="K198" s="51">
        <f t="shared" si="47"/>
        <v>59.930884240623982</v>
      </c>
      <c r="L198" s="11">
        <f t="shared" si="41"/>
        <v>0.49942403533853319</v>
      </c>
      <c r="M198" s="11">
        <f t="shared" si="48"/>
        <v>4.3978301655850638</v>
      </c>
      <c r="N198" s="12">
        <f t="shared" si="49"/>
        <v>1178.7245441093789</v>
      </c>
      <c r="O198" s="18">
        <f t="shared" si="38"/>
        <v>5.0843841795036669E-2</v>
      </c>
    </row>
    <row r="199" spans="1:15" x14ac:dyDescent="0.2">
      <c r="A199" s="48">
        <v>4.2</v>
      </c>
      <c r="B199" s="48">
        <v>32.472000000000001</v>
      </c>
      <c r="C199" s="11">
        <v>9.02</v>
      </c>
      <c r="D199" s="49">
        <f t="shared" si="42"/>
        <v>8.8115426858261898</v>
      </c>
      <c r="E199" s="49">
        <f t="shared" si="46"/>
        <v>27.117153891405241</v>
      </c>
      <c r="F199" s="11">
        <f t="shared" si="43"/>
        <v>4.3454451832558423E-2</v>
      </c>
      <c r="G199" s="11">
        <f t="shared" si="44"/>
        <v>0.2847521739529707</v>
      </c>
      <c r="H199" s="11">
        <f t="shared" si="45"/>
        <v>27.021067813547099</v>
      </c>
      <c r="I199" s="12">
        <f t="shared" si="39"/>
        <v>34.170260874356487</v>
      </c>
      <c r="J199" s="50">
        <f t="shared" si="40"/>
        <v>25.268422984648687</v>
      </c>
      <c r="K199" s="51">
        <f t="shared" si="47"/>
        <v>59.438683859005174</v>
      </c>
      <c r="L199" s="11">
        <f t="shared" si="41"/>
        <v>0.49532236549170977</v>
      </c>
      <c r="M199" s="11">
        <f t="shared" si="48"/>
        <v>4.3645541667746022</v>
      </c>
      <c r="N199" s="12">
        <f t="shared" si="49"/>
        <v>1178.6996212516958</v>
      </c>
      <c r="O199" s="18">
        <f t="shared" si="38"/>
        <v>5.0427337709573104E-2</v>
      </c>
    </row>
    <row r="200" spans="1:15" x14ac:dyDescent="0.2">
      <c r="A200" s="48">
        <v>4.22</v>
      </c>
      <c r="B200" s="48">
        <v>32.364000000000004</v>
      </c>
      <c r="C200" s="11">
        <v>8.99</v>
      </c>
      <c r="D200" s="49">
        <f t="shared" si="42"/>
        <v>8.817194523472887</v>
      </c>
      <c r="E200" s="49">
        <f t="shared" si="46"/>
        <v>27.293497781874695</v>
      </c>
      <c r="F200" s="11">
        <f t="shared" si="43"/>
        <v>2.9861732717762671E-2</v>
      </c>
      <c r="G200" s="11">
        <f t="shared" si="44"/>
        <v>0.28044254457787859</v>
      </c>
      <c r="H200" s="11">
        <f t="shared" si="45"/>
        <v>27.197355329293842</v>
      </c>
      <c r="I200" s="12">
        <f t="shared" si="39"/>
        <v>33.653105349345431</v>
      </c>
      <c r="J200" s="50">
        <f t="shared" si="40"/>
        <v>25.300848368137817</v>
      </c>
      <c r="K200" s="51">
        <f t="shared" si="47"/>
        <v>58.953953717483245</v>
      </c>
      <c r="L200" s="11">
        <f t="shared" si="41"/>
        <v>0.49128294764569369</v>
      </c>
      <c r="M200" s="11">
        <f t="shared" si="48"/>
        <v>4.3317373154572278</v>
      </c>
      <c r="N200" s="12">
        <f t="shared" si="49"/>
        <v>1178.6752770203179</v>
      </c>
      <c r="O200" s="18">
        <f t="shared" si="38"/>
        <v>5.0017129286463347E-2</v>
      </c>
    </row>
    <row r="201" spans="1:15" x14ac:dyDescent="0.2">
      <c r="A201" s="48">
        <v>4.25</v>
      </c>
      <c r="B201" s="48">
        <v>32.292000000000002</v>
      </c>
      <c r="C201" s="11">
        <v>8.9700000000000006</v>
      </c>
      <c r="D201" s="49">
        <f t="shared" si="42"/>
        <v>8.8255123002461122</v>
      </c>
      <c r="E201" s="49">
        <f t="shared" si="46"/>
        <v>27.55826315088208</v>
      </c>
      <c r="F201" s="11">
        <f t="shared" si="43"/>
        <v>2.0876695380169809E-2</v>
      </c>
      <c r="G201" s="11">
        <f t="shared" si="44"/>
        <v>0.27410008795435903</v>
      </c>
      <c r="H201" s="11">
        <f t="shared" si="45"/>
        <v>27.461996407329721</v>
      </c>
      <c r="I201" s="12">
        <f t="shared" si="39"/>
        <v>32.892010554523083</v>
      </c>
      <c r="J201" s="50">
        <f t="shared" si="40"/>
        <v>25.348606432621537</v>
      </c>
      <c r="K201" s="51">
        <f t="shared" si="47"/>
        <v>58.24061698714462</v>
      </c>
      <c r="L201" s="11">
        <f t="shared" si="41"/>
        <v>0.48533847489287185</v>
      </c>
      <c r="M201" s="11">
        <f t="shared" si="48"/>
        <v>4.2833606799497295</v>
      </c>
      <c r="N201" s="12">
        <f t="shared" si="49"/>
        <v>1178.639813287776</v>
      </c>
      <c r="O201" s="18">
        <f t="shared" si="38"/>
        <v>4.9413413945931781E-2</v>
      </c>
    </row>
    <row r="202" spans="1:15" x14ac:dyDescent="0.2">
      <c r="A202" s="48">
        <v>4.2699999999999996</v>
      </c>
      <c r="B202" s="48">
        <v>32.22</v>
      </c>
      <c r="C202" s="11">
        <v>8.9499999999999993</v>
      </c>
      <c r="D202" s="49">
        <f t="shared" si="42"/>
        <v>8.8309527124282479</v>
      </c>
      <c r="E202" s="49">
        <f t="shared" si="46"/>
        <v>27.734882205130642</v>
      </c>
      <c r="F202" s="11">
        <f t="shared" si="43"/>
        <v>1.4172256678191282E-2</v>
      </c>
      <c r="G202" s="11">
        <f t="shared" si="44"/>
        <v>0.26995167435538675</v>
      </c>
      <c r="H202" s="11">
        <f t="shared" si="45"/>
        <v>27.638561195736379</v>
      </c>
      <c r="I202" s="12">
        <f t="shared" si="39"/>
        <v>32.394200922646412</v>
      </c>
      <c r="J202" s="50">
        <f t="shared" si="40"/>
        <v>25.379867931852921</v>
      </c>
      <c r="K202" s="51">
        <f t="shared" si="47"/>
        <v>57.774068854499333</v>
      </c>
      <c r="L202" s="11">
        <f t="shared" si="41"/>
        <v>0.48145057378749445</v>
      </c>
      <c r="M202" s="11">
        <f t="shared" si="48"/>
        <v>4.2516672504888104</v>
      </c>
      <c r="N202" s="12">
        <f t="shared" si="49"/>
        <v>1178.616851666395</v>
      </c>
      <c r="O202" s="18">
        <f t="shared" si="38"/>
        <v>4.9018532844507606E-2</v>
      </c>
    </row>
    <row r="203" spans="1:15" x14ac:dyDescent="0.2">
      <c r="A203" s="48">
        <v>4.29</v>
      </c>
      <c r="B203" s="48">
        <v>32.148000000000003</v>
      </c>
      <c r="C203" s="11">
        <v>8.93</v>
      </c>
      <c r="D203" s="49">
        <f t="shared" si="42"/>
        <v>8.8363107857828087</v>
      </c>
      <c r="E203" s="49">
        <f t="shared" si="46"/>
        <v>27.911608420846303</v>
      </c>
      <c r="F203" s="11">
        <f t="shared" si="43"/>
        <v>8.7776688606347065E-3</v>
      </c>
      <c r="G203" s="11">
        <f t="shared" si="44"/>
        <v>0.2658660456154654</v>
      </c>
      <c r="H203" s="11">
        <f t="shared" si="45"/>
        <v>27.815233966905595</v>
      </c>
      <c r="I203" s="12">
        <f t="shared" si="39"/>
        <v>31.903925473855846</v>
      </c>
      <c r="J203" s="50">
        <f t="shared" si="40"/>
        <v>25.410675128500252</v>
      </c>
      <c r="K203" s="51">
        <f t="shared" si="47"/>
        <v>57.314600602356094</v>
      </c>
      <c r="L203" s="11">
        <f t="shared" si="41"/>
        <v>0.47762167168630076</v>
      </c>
      <c r="M203" s="11">
        <f t="shared" si="48"/>
        <v>4.2204135290452749</v>
      </c>
      <c r="N203" s="12">
        <f t="shared" si="49"/>
        <v>1178.5944185521191</v>
      </c>
      <c r="O203" s="18">
        <f t="shared" si="38"/>
        <v>4.862962160703764E-2</v>
      </c>
    </row>
    <row r="204" spans="1:15" x14ac:dyDescent="0.2">
      <c r="A204" s="48">
        <v>4.3099999999999996</v>
      </c>
      <c r="B204" s="48">
        <v>32.076000000000001</v>
      </c>
      <c r="C204" s="11">
        <v>8.91</v>
      </c>
      <c r="D204" s="49">
        <f t="shared" si="42"/>
        <v>8.8415877664805453</v>
      </c>
      <c r="E204" s="49">
        <f t="shared" si="46"/>
        <v>28.088440176175911</v>
      </c>
      <c r="F204" s="11">
        <f t="shared" si="43"/>
        <v>4.680233695120415E-3</v>
      </c>
      <c r="G204" s="11">
        <f t="shared" si="44"/>
        <v>0.26184225150665119</v>
      </c>
      <c r="H204" s="11">
        <f t="shared" si="45"/>
        <v>27.992013086554174</v>
      </c>
      <c r="I204" s="12">
        <f t="shared" si="39"/>
        <v>31.421070180798143</v>
      </c>
      <c r="J204" s="50">
        <f t="shared" si="40"/>
        <v>25.441034332629499</v>
      </c>
      <c r="K204" s="51">
        <f t="shared" si="47"/>
        <v>56.862104513427639</v>
      </c>
      <c r="L204" s="11">
        <f t="shared" si="41"/>
        <v>0.47385087094523032</v>
      </c>
      <c r="M204" s="11">
        <f t="shared" si="48"/>
        <v>4.1895940636855</v>
      </c>
      <c r="N204" s="12">
        <f t="shared" si="49"/>
        <v>1178.5725004978251</v>
      </c>
      <c r="O204" s="18">
        <f t="shared" si="38"/>
        <v>4.824659025168946E-2</v>
      </c>
    </row>
    <row r="205" spans="1:15" x14ac:dyDescent="0.2">
      <c r="A205" s="48">
        <v>4.33</v>
      </c>
      <c r="B205" s="48">
        <v>31.931999999999999</v>
      </c>
      <c r="C205" s="11">
        <v>8.8699999999999992</v>
      </c>
      <c r="D205" s="49">
        <f t="shared" si="42"/>
        <v>8.8467848818318267</v>
      </c>
      <c r="E205" s="49">
        <f t="shared" si="46"/>
        <v>28.265375873812552</v>
      </c>
      <c r="F205" s="11">
        <f t="shared" si="43"/>
        <v>5.3894171156221597E-4</v>
      </c>
      <c r="G205" s="11">
        <f t="shared" si="44"/>
        <v>0.25787935618238317</v>
      </c>
      <c r="H205" s="11">
        <f t="shared" si="45"/>
        <v>28.168896945133298</v>
      </c>
      <c r="I205" s="12">
        <f t="shared" si="39"/>
        <v>30.945522741885981</v>
      </c>
      <c r="J205" s="50">
        <f t="shared" si="40"/>
        <v>25.470951775798216</v>
      </c>
      <c r="K205" s="51">
        <f t="shared" si="47"/>
        <v>56.416474517684193</v>
      </c>
      <c r="L205" s="11">
        <f t="shared" si="41"/>
        <v>0.47013728764736828</v>
      </c>
      <c r="M205" s="11">
        <f t="shared" si="48"/>
        <v>4.1592034487441589</v>
      </c>
      <c r="N205" s="12">
        <f t="shared" si="49"/>
        <v>1178.5510844240077</v>
      </c>
      <c r="O205" s="18">
        <f t="shared" si="38"/>
        <v>4.7869350139588193E-2</v>
      </c>
    </row>
    <row r="206" spans="1:15" x14ac:dyDescent="0.2">
      <c r="A206" s="48">
        <v>4.3499999999999996</v>
      </c>
      <c r="B206" s="48">
        <v>31.788</v>
      </c>
      <c r="C206" s="11">
        <v>8.83</v>
      </c>
      <c r="D206" s="49">
        <f t="shared" si="42"/>
        <v>8.8519033405720844</v>
      </c>
      <c r="E206" s="49">
        <f t="shared" si="46"/>
        <v>28.44241394062399</v>
      </c>
      <c r="F206" s="11">
        <f t="shared" si="43"/>
        <v>4.7975632821671495E-4</v>
      </c>
      <c r="G206" s="11">
        <f t="shared" si="44"/>
        <v>0.25397643795982733</v>
      </c>
      <c r="H206" s="11">
        <f t="shared" si="45"/>
        <v>28.345883957454106</v>
      </c>
      <c r="I206" s="12">
        <f t="shared" si="39"/>
        <v>30.47717255517928</v>
      </c>
      <c r="J206" s="50">
        <f t="shared" si="40"/>
        <v>25.500433611733293</v>
      </c>
      <c r="K206" s="51">
        <f t="shared" si="47"/>
        <v>55.977606166912572</v>
      </c>
      <c r="L206" s="11">
        <f t="shared" si="41"/>
        <v>0.46648005139093812</v>
      </c>
      <c r="M206" s="11">
        <f t="shared" si="48"/>
        <v>4.1292363252176827</v>
      </c>
      <c r="N206" s="12">
        <f t="shared" si="49"/>
        <v>1178.5301576082718</v>
      </c>
      <c r="O206" s="18">
        <f t="shared" si="38"/>
        <v>4.7497813955405636E-2</v>
      </c>
    </row>
    <row r="207" spans="1:15" x14ac:dyDescent="0.2">
      <c r="A207" s="48">
        <v>4.37</v>
      </c>
      <c r="B207" s="48">
        <v>31.607999999999997</v>
      </c>
      <c r="C207" s="11">
        <v>8.7799999999999994</v>
      </c>
      <c r="D207" s="49">
        <f t="shared" si="42"/>
        <v>8.8569443331429536</v>
      </c>
      <c r="E207" s="49">
        <f t="shared" si="46"/>
        <v>28.619552827286853</v>
      </c>
      <c r="F207" s="11">
        <f t="shared" si="43"/>
        <v>5.9204304028139254E-3</v>
      </c>
      <c r="G207" s="11">
        <f t="shared" si="44"/>
        <v>0.25013258910551178</v>
      </c>
      <c r="H207" s="11">
        <f t="shared" si="45"/>
        <v>28.522972562319055</v>
      </c>
      <c r="I207" s="12">
        <f t="shared" si="39"/>
        <v>30.015910692661414</v>
      </c>
      <c r="J207" s="50">
        <f t="shared" si="40"/>
        <v>25.529485917013865</v>
      </c>
      <c r="K207" s="51">
        <f t="shared" si="47"/>
        <v>55.545396609675279</v>
      </c>
      <c r="L207" s="11">
        <f t="shared" si="41"/>
        <v>0.46287830508062733</v>
      </c>
      <c r="M207" s="11">
        <f t="shared" si="48"/>
        <v>4.0996873811186774</v>
      </c>
      <c r="N207" s="12">
        <f t="shared" si="49"/>
        <v>1178.5097076751324</v>
      </c>
      <c r="O207" s="18">
        <f t="shared" si="38"/>
        <v>4.7131895688199886E-2</v>
      </c>
    </row>
    <row r="208" spans="1:15" x14ac:dyDescent="0.2">
      <c r="A208" s="48">
        <v>4.3899999999999997</v>
      </c>
      <c r="B208" s="48">
        <v>31.5</v>
      </c>
      <c r="C208" s="11">
        <v>8.75</v>
      </c>
      <c r="D208" s="49">
        <f t="shared" si="42"/>
        <v>8.8619090319691196</v>
      </c>
      <c r="E208" s="49">
        <f t="shared" si="46"/>
        <v>28.796791007926231</v>
      </c>
      <c r="F208" s="11">
        <f t="shared" si="43"/>
        <v>1.2523631436265436E-2</v>
      </c>
      <c r="G208" s="11">
        <f t="shared" si="44"/>
        <v>0.24634691562420946</v>
      </c>
      <c r="H208" s="11">
        <f t="shared" si="45"/>
        <v>28.700161222158805</v>
      </c>
      <c r="I208" s="12">
        <f t="shared" si="39"/>
        <v>29.561629874905137</v>
      </c>
      <c r="J208" s="50">
        <f t="shared" si="40"/>
        <v>25.558114691758512</v>
      </c>
      <c r="K208" s="51">
        <f t="shared" si="47"/>
        <v>55.119744566663648</v>
      </c>
      <c r="L208" s="11">
        <f t="shared" si="41"/>
        <v>0.45933120472219707</v>
      </c>
      <c r="M208" s="11">
        <f t="shared" si="48"/>
        <v>4.0705513517928953</v>
      </c>
      <c r="N208" s="12">
        <f t="shared" si="49"/>
        <v>1178.4897225861134</v>
      </c>
      <c r="O208" s="18">
        <f t="shared" ref="O208:O233" si="50">K208/N208</f>
        <v>4.67715106125043E-2</v>
      </c>
    </row>
    <row r="209" spans="1:15" x14ac:dyDescent="0.2">
      <c r="A209" s="48">
        <v>4.42</v>
      </c>
      <c r="B209" s="48">
        <v>31.392000000000003</v>
      </c>
      <c r="C209" s="11">
        <v>8.7200000000000006</v>
      </c>
      <c r="D209" s="49">
        <f t="shared" si="42"/>
        <v>8.8692155505147241</v>
      </c>
      <c r="E209" s="49">
        <f t="shared" si="46"/>
        <v>29.062867474441674</v>
      </c>
      <c r="F209" s="11">
        <f t="shared" si="43"/>
        <v>2.2265280515411989E-2</v>
      </c>
      <c r="G209" s="11">
        <f t="shared" si="44"/>
        <v>0.24077556185890911</v>
      </c>
      <c r="H209" s="11">
        <f t="shared" si="45"/>
        <v>28.966128508743957</v>
      </c>
      <c r="I209" s="12">
        <f t="shared" si="39"/>
        <v>28.893067423069095</v>
      </c>
      <c r="J209" s="50">
        <f t="shared" si="40"/>
        <v>25.600276673088086</v>
      </c>
      <c r="K209" s="51">
        <f t="shared" si="47"/>
        <v>54.49334409615718</v>
      </c>
      <c r="L209" s="11">
        <f t="shared" si="41"/>
        <v>0.45411120080130984</v>
      </c>
      <c r="M209" s="11">
        <f t="shared" si="48"/>
        <v>4.0276101238098914</v>
      </c>
      <c r="N209" s="12">
        <f t="shared" si="49"/>
        <v>1178.4605910045454</v>
      </c>
      <c r="O209" s="18">
        <f t="shared" si="50"/>
        <v>4.6241125509089674E-2</v>
      </c>
    </row>
    <row r="210" spans="1:15" x14ac:dyDescent="0.2">
      <c r="A210" s="48">
        <v>4.4400000000000004</v>
      </c>
      <c r="B210" s="48">
        <v>31.319999999999997</v>
      </c>
      <c r="C210" s="11">
        <v>8.6999999999999993</v>
      </c>
      <c r="D210" s="49">
        <f t="shared" si="42"/>
        <v>8.8739945285503534</v>
      </c>
      <c r="E210" s="49">
        <f t="shared" si="46"/>
        <v>29.240347365012685</v>
      </c>
      <c r="F210" s="11">
        <f t="shared" si="43"/>
        <v>3.0274095965460001E-2</v>
      </c>
      <c r="G210" s="11">
        <f t="shared" si="44"/>
        <v>0.23713150387056556</v>
      </c>
      <c r="H210" s="11">
        <f t="shared" si="45"/>
        <v>29.143560731002736</v>
      </c>
      <c r="I210" s="12">
        <f t="shared" si="39"/>
        <v>28.455780464467868</v>
      </c>
      <c r="J210" s="50">
        <f t="shared" si="40"/>
        <v>25.627872376488163</v>
      </c>
      <c r="K210" s="51">
        <f t="shared" si="47"/>
        <v>54.083652840956034</v>
      </c>
      <c r="L210" s="11">
        <f t="shared" si="41"/>
        <v>0.45069710700796695</v>
      </c>
      <c r="M210" s="11">
        <f t="shared" si="48"/>
        <v>3.9994836616221718</v>
      </c>
      <c r="N210" s="12">
        <f t="shared" si="49"/>
        <v>1178.4417174831435</v>
      </c>
      <c r="O210" s="18">
        <f t="shared" si="50"/>
        <v>4.5894211006434135E-2</v>
      </c>
    </row>
    <row r="211" spans="1:15" x14ac:dyDescent="0.2">
      <c r="A211" s="48">
        <v>4.46</v>
      </c>
      <c r="B211" s="48">
        <v>31.248000000000001</v>
      </c>
      <c r="C211" s="11">
        <v>8.68</v>
      </c>
      <c r="D211" s="49">
        <f t="shared" si="42"/>
        <v>8.8787011783440626</v>
      </c>
      <c r="E211" s="49">
        <f t="shared" si="46"/>
        <v>29.417921388579561</v>
      </c>
      <c r="F211" s="11">
        <f t="shared" si="43"/>
        <v>3.9482158275319076E-2</v>
      </c>
      <c r="G211" s="11">
        <f t="shared" si="44"/>
        <v>0.23354259748697764</v>
      </c>
      <c r="H211" s="11">
        <f t="shared" si="45"/>
        <v>29.321087807701424</v>
      </c>
      <c r="I211" s="12">
        <f t="shared" si="39"/>
        <v>28.025111698437318</v>
      </c>
      <c r="J211" s="50">
        <f t="shared" si="40"/>
        <v>25.655064957653714</v>
      </c>
      <c r="K211" s="51">
        <f t="shared" si="47"/>
        <v>53.680176656091035</v>
      </c>
      <c r="L211" s="11">
        <f t="shared" si="41"/>
        <v>0.44733480546742527</v>
      </c>
      <c r="M211" s="11">
        <f t="shared" si="48"/>
        <v>3.9717520644179407</v>
      </c>
      <c r="N211" s="12">
        <f t="shared" si="49"/>
        <v>1178.4232691888892</v>
      </c>
      <c r="O211" s="18">
        <f t="shared" si="50"/>
        <v>4.5552543012019095E-2</v>
      </c>
    </row>
    <row r="212" spans="1:15" x14ac:dyDescent="0.2">
      <c r="A212" s="48">
        <v>4.4800000000000004</v>
      </c>
      <c r="B212" s="48">
        <v>31.212</v>
      </c>
      <c r="C212" s="11">
        <v>8.67</v>
      </c>
      <c r="D212" s="49">
        <f t="shared" si="42"/>
        <v>8.8833365945597169</v>
      </c>
      <c r="E212" s="49">
        <f t="shared" si="46"/>
        <v>29.595588120470758</v>
      </c>
      <c r="F212" s="11">
        <f t="shared" si="43"/>
        <v>4.5512502578337069E-2</v>
      </c>
      <c r="G212" s="11">
        <f t="shared" si="44"/>
        <v>0.2300080080069638</v>
      </c>
      <c r="H212" s="11">
        <f t="shared" si="45"/>
        <v>29.498708303249657</v>
      </c>
      <c r="I212" s="12">
        <f t="shared" si="39"/>
        <v>27.600960960835657</v>
      </c>
      <c r="J212" s="50">
        <f t="shared" si="40"/>
        <v>25.681860081233829</v>
      </c>
      <c r="K212" s="51">
        <f t="shared" si="47"/>
        <v>53.282821042069486</v>
      </c>
      <c r="L212" s="11">
        <f t="shared" si="41"/>
        <v>0.44402350868391238</v>
      </c>
      <c r="M212" s="11">
        <f t="shared" si="48"/>
        <v>3.9444102835366031</v>
      </c>
      <c r="N212" s="12">
        <f t="shared" si="49"/>
        <v>1178.4052354848909</v>
      </c>
      <c r="O212" s="18">
        <f t="shared" si="50"/>
        <v>4.5216042357572046E-2</v>
      </c>
    </row>
    <row r="213" spans="1:15" x14ac:dyDescent="0.2">
      <c r="A213" s="48">
        <v>4.5</v>
      </c>
      <c r="B213" s="48">
        <v>31.212</v>
      </c>
      <c r="C213" s="11">
        <v>8.67</v>
      </c>
      <c r="D213" s="49">
        <f t="shared" si="42"/>
        <v>8.8879018552938103</v>
      </c>
      <c r="E213" s="49">
        <f t="shared" si="46"/>
        <v>29.773346157576629</v>
      </c>
      <c r="F213" s="11">
        <f t="shared" si="43"/>
        <v>4.7481218540484663E-2</v>
      </c>
      <c r="G213" s="11">
        <f t="shared" si="44"/>
        <v>0.22652691336226771</v>
      </c>
      <c r="H213" s="11">
        <f t="shared" si="45"/>
        <v>29.676420803784232</v>
      </c>
      <c r="I213" s="12">
        <f t="shared" si="39"/>
        <v>27.183229603472125</v>
      </c>
      <c r="J213" s="50">
        <f t="shared" si="40"/>
        <v>25.70826333925676</v>
      </c>
      <c r="K213" s="51">
        <f t="shared" si="47"/>
        <v>52.891492942728888</v>
      </c>
      <c r="L213" s="11">
        <f t="shared" si="41"/>
        <v>0.44076244118940738</v>
      </c>
      <c r="M213" s="11">
        <f t="shared" si="48"/>
        <v>3.9174533187911629</v>
      </c>
      <c r="N213" s="12">
        <f t="shared" si="49"/>
        <v>1178.3876060217669</v>
      </c>
      <c r="O213" s="18">
        <f t="shared" si="50"/>
        <v>4.4884631060649396E-2</v>
      </c>
    </row>
    <row r="214" spans="1:15" x14ac:dyDescent="0.2">
      <c r="A214" s="48">
        <v>4.5199999999999996</v>
      </c>
      <c r="B214" s="48">
        <v>31.283999999999999</v>
      </c>
      <c r="C214" s="11">
        <v>8.69</v>
      </c>
      <c r="D214" s="49">
        <f t="shared" si="42"/>
        <v>8.8923980223262085</v>
      </c>
      <c r="E214" s="49">
        <f t="shared" si="46"/>
        <v>29.95119411802315</v>
      </c>
      <c r="F214" s="11">
        <f t="shared" si="43"/>
        <v>4.0964959441560582E-2</v>
      </c>
      <c r="G214" s="11">
        <f t="shared" si="44"/>
        <v>0.22309850392636221</v>
      </c>
      <c r="H214" s="11">
        <f t="shared" si="45"/>
        <v>29.854223916840297</v>
      </c>
      <c r="I214" s="12">
        <f t="shared" si="39"/>
        <v>26.771820471163466</v>
      </c>
      <c r="J214" s="50">
        <f t="shared" si="40"/>
        <v>25.734280251835159</v>
      </c>
      <c r="K214" s="51">
        <f t="shared" si="47"/>
        <v>52.506100722998625</v>
      </c>
      <c r="L214" s="11">
        <f t="shared" si="41"/>
        <v>0.4375508393583219</v>
      </c>
      <c r="M214" s="11">
        <f t="shared" si="48"/>
        <v>3.8908762185771142</v>
      </c>
      <c r="N214" s="12">
        <f t="shared" si="49"/>
        <v>1178.3703707294808</v>
      </c>
      <c r="O214" s="18">
        <f t="shared" si="50"/>
        <v>4.4558232307295921E-2</v>
      </c>
    </row>
    <row r="215" spans="1:15" x14ac:dyDescent="0.2">
      <c r="A215" s="48">
        <v>4.54</v>
      </c>
      <c r="B215" s="48">
        <v>31.392000000000003</v>
      </c>
      <c r="C215" s="11">
        <v>8.7200000000000006</v>
      </c>
      <c r="D215" s="49">
        <f t="shared" si="42"/>
        <v>8.8968261413670877</v>
      </c>
      <c r="E215" s="49">
        <f t="shared" si="46"/>
        <v>30.129130640850494</v>
      </c>
      <c r="F215" s="11">
        <f t="shared" si="43"/>
        <v>3.1267484270773062E-2</v>
      </c>
      <c r="G215" s="11">
        <f t="shared" si="44"/>
        <v>0.21972198232614787</v>
      </c>
      <c r="H215" s="11">
        <f t="shared" si="45"/>
        <v>30.032116271027519</v>
      </c>
      <c r="I215" s="12">
        <f t="shared" si="39"/>
        <v>26.366637879137745</v>
      </c>
      <c r="J215" s="50">
        <f t="shared" si="40"/>
        <v>25.75991626787237</v>
      </c>
      <c r="K215" s="51">
        <f t="shared" si="47"/>
        <v>52.126554147010111</v>
      </c>
      <c r="L215" s="11">
        <f t="shared" si="41"/>
        <v>0.43438795122508428</v>
      </c>
      <c r="M215" s="11">
        <f t="shared" si="48"/>
        <v>3.8646740799542214</v>
      </c>
      <c r="N215" s="12">
        <f t="shared" si="49"/>
        <v>1178.3535198094166</v>
      </c>
      <c r="O215" s="18">
        <f t="shared" si="50"/>
        <v>4.4236770434937817E-2</v>
      </c>
    </row>
    <row r="216" spans="1:15" x14ac:dyDescent="0.2">
      <c r="A216" s="48">
        <v>4.57</v>
      </c>
      <c r="B216" s="48">
        <v>31.607999999999997</v>
      </c>
      <c r="C216" s="11">
        <v>8.7799999999999994</v>
      </c>
      <c r="D216" s="49">
        <f t="shared" si="42"/>
        <v>8.9033429785463767</v>
      </c>
      <c r="E216" s="49">
        <f t="shared" si="46"/>
        <v>30.396230930206887</v>
      </c>
      <c r="F216" s="11">
        <f t="shared" si="43"/>
        <v>1.5213490356692097E-2</v>
      </c>
      <c r="G216" s="11">
        <f t="shared" si="44"/>
        <v>0.21475277501762446</v>
      </c>
      <c r="H216" s="11">
        <f t="shared" si="45"/>
        <v>30.299119180513522</v>
      </c>
      <c r="I216" s="12">
        <f t="shared" si="39"/>
        <v>25.770333002114935</v>
      </c>
      <c r="J216" s="50">
        <f t="shared" si="40"/>
        <v>25.797667857062422</v>
      </c>
      <c r="K216" s="51">
        <f t="shared" si="47"/>
        <v>51.56800085917736</v>
      </c>
      <c r="L216" s="11">
        <f t="shared" si="41"/>
        <v>0.42973334049314466</v>
      </c>
      <c r="M216" s="11">
        <f t="shared" si="48"/>
        <v>3.8260633197269187</v>
      </c>
      <c r="N216" s="12">
        <f t="shared" si="49"/>
        <v>1178.3289433399368</v>
      </c>
      <c r="O216" s="18">
        <f t="shared" si="50"/>
        <v>4.3763671554234648E-2</v>
      </c>
    </row>
    <row r="217" spans="1:15" x14ac:dyDescent="0.2">
      <c r="A217" s="48">
        <v>4.59</v>
      </c>
      <c r="B217" s="48">
        <v>31.86</v>
      </c>
      <c r="C217" s="11">
        <v>8.85</v>
      </c>
      <c r="D217" s="49">
        <f t="shared" si="42"/>
        <v>8.9076054493178134</v>
      </c>
      <c r="E217" s="49">
        <f t="shared" si="46"/>
        <v>30.57438303919324</v>
      </c>
      <c r="F217" s="11">
        <f t="shared" si="43"/>
        <v>3.3183877911072087E-3</v>
      </c>
      <c r="G217" s="11">
        <f t="shared" si="44"/>
        <v>0.21150256324662889</v>
      </c>
      <c r="H217" s="11">
        <f t="shared" si="45"/>
        <v>30.477228773132126</v>
      </c>
      <c r="I217" s="12">
        <f t="shared" si="39"/>
        <v>25.380307589595468</v>
      </c>
      <c r="J217" s="50">
        <f t="shared" si="40"/>
        <v>25.822375009770166</v>
      </c>
      <c r="K217" s="51">
        <f t="shared" si="47"/>
        <v>51.20268259936563</v>
      </c>
      <c r="L217" s="11">
        <f t="shared" si="41"/>
        <v>0.42668902166138023</v>
      </c>
      <c r="M217" s="11">
        <f t="shared" si="48"/>
        <v>3.8007774545149973</v>
      </c>
      <c r="N217" s="12">
        <f t="shared" si="49"/>
        <v>1178.3130121938616</v>
      </c>
      <c r="O217" s="18">
        <f t="shared" si="50"/>
        <v>4.3454228264892931E-2</v>
      </c>
    </row>
    <row r="218" spans="1:15" x14ac:dyDescent="0.2">
      <c r="A218" s="48">
        <v>4.6100000000000003</v>
      </c>
      <c r="B218" s="48">
        <v>32.076000000000001</v>
      </c>
      <c r="C218" s="11">
        <v>8.91</v>
      </c>
      <c r="D218" s="49">
        <f t="shared" si="42"/>
        <v>8.9118034090128564</v>
      </c>
      <c r="E218" s="49">
        <f t="shared" si="46"/>
        <v>30.752619107373501</v>
      </c>
      <c r="F218" s="11">
        <f t="shared" si="43"/>
        <v>3.2522840676511529E-6</v>
      </c>
      <c r="G218" s="11">
        <f t="shared" si="44"/>
        <v>0.20830154234897796</v>
      </c>
      <c r="H218" s="11">
        <f t="shared" si="45"/>
        <v>30.655422968415728</v>
      </c>
      <c r="I218" s="12">
        <f t="shared" si="39"/>
        <v>24.996185081877357</v>
      </c>
      <c r="J218" s="50">
        <f t="shared" si="40"/>
        <v>25.846719786538081</v>
      </c>
      <c r="K218" s="51">
        <f t="shared" si="47"/>
        <v>50.842904868415438</v>
      </c>
      <c r="L218" s="11">
        <f t="shared" si="41"/>
        <v>0.423690873903462</v>
      </c>
      <c r="M218" s="11">
        <f t="shared" si="48"/>
        <v>3.7758497744205091</v>
      </c>
      <c r="N218" s="12">
        <f t="shared" si="49"/>
        <v>1178.2974331532166</v>
      </c>
      <c r="O218" s="18">
        <f t="shared" si="50"/>
        <v>4.3149465863093518E-2</v>
      </c>
    </row>
    <row r="219" spans="1:15" x14ac:dyDescent="0.2">
      <c r="A219" s="48">
        <v>4.63</v>
      </c>
      <c r="B219" s="48">
        <v>32.292000000000002</v>
      </c>
      <c r="C219" s="11">
        <v>8.9700000000000006</v>
      </c>
      <c r="D219" s="49">
        <f t="shared" si="42"/>
        <v>8.9159378339851738</v>
      </c>
      <c r="E219" s="49">
        <f t="shared" si="46"/>
        <v>30.930937864053202</v>
      </c>
      <c r="F219" s="11">
        <f t="shared" si="43"/>
        <v>2.9227177942146971E-3</v>
      </c>
      <c r="G219" s="11">
        <f t="shared" si="44"/>
        <v>0.20514896783717665</v>
      </c>
      <c r="H219" s="11">
        <f t="shared" si="45"/>
        <v>30.833700485931111</v>
      </c>
      <c r="I219" s="12">
        <f t="shared" si="39"/>
        <v>24.617876140461199</v>
      </c>
      <c r="J219" s="50">
        <f t="shared" si="40"/>
        <v>25.870707324582074</v>
      </c>
      <c r="K219" s="51">
        <f t="shared" si="47"/>
        <v>50.488583465043277</v>
      </c>
      <c r="L219" s="11">
        <f t="shared" si="41"/>
        <v>0.42073819554202729</v>
      </c>
      <c r="M219" s="11">
        <f t="shared" si="48"/>
        <v>3.7512755958358133</v>
      </c>
      <c r="N219" s="12">
        <f t="shared" si="49"/>
        <v>1178.2821975487479</v>
      </c>
      <c r="O219" s="18">
        <f t="shared" si="50"/>
        <v>4.2849313661937477E-2</v>
      </c>
    </row>
    <row r="220" spans="1:15" x14ac:dyDescent="0.2">
      <c r="A220" s="48">
        <v>4.6500000000000004</v>
      </c>
      <c r="B220" s="48">
        <v>32.436</v>
      </c>
      <c r="C220" s="11">
        <v>9.01</v>
      </c>
      <c r="D220" s="49">
        <f t="shared" si="42"/>
        <v>8.9200096858116495</v>
      </c>
      <c r="E220" s="49">
        <f t="shared" si="46"/>
        <v>31.109338057769438</v>
      </c>
      <c r="F220" s="11">
        <f t="shared" si="43"/>
        <v>8.0982566477179902E-3</v>
      </c>
      <c r="G220" s="11">
        <f t="shared" si="44"/>
        <v>0.20204410649129986</v>
      </c>
      <c r="H220" s="11">
        <f t="shared" si="45"/>
        <v>31.012060064624066</v>
      </c>
      <c r="I220" s="12">
        <f t="shared" si="39"/>
        <v>24.245292778955985</v>
      </c>
      <c r="J220" s="50">
        <f t="shared" si="40"/>
        <v>25.894342693798706</v>
      </c>
      <c r="K220" s="51">
        <f t="shared" si="47"/>
        <v>50.139635472754691</v>
      </c>
      <c r="L220" s="11">
        <f t="shared" si="41"/>
        <v>0.41783029560628909</v>
      </c>
      <c r="M220" s="11">
        <f t="shared" si="48"/>
        <v>3.7270502838336435</v>
      </c>
      <c r="N220" s="12">
        <f t="shared" si="49"/>
        <v>1178.2672969429902</v>
      </c>
      <c r="O220" s="18">
        <f t="shared" si="50"/>
        <v>4.2553702035897777E-2</v>
      </c>
    </row>
    <row r="221" spans="1:15" x14ac:dyDescent="0.2">
      <c r="A221" s="48">
        <v>4.67</v>
      </c>
      <c r="B221" s="48">
        <v>32.472000000000001</v>
      </c>
      <c r="C221" s="11">
        <v>9.02</v>
      </c>
      <c r="D221" s="49">
        <f t="shared" si="42"/>
        <v>8.9240199115160177</v>
      </c>
      <c r="E221" s="49">
        <f t="shared" si="46"/>
        <v>31.287818455999755</v>
      </c>
      <c r="F221" s="11">
        <f t="shared" si="43"/>
        <v>9.2121773853929903E-3</v>
      </c>
      <c r="G221" s="11">
        <f t="shared" si="44"/>
        <v>0.19898623618846259</v>
      </c>
      <c r="H221" s="11">
        <f t="shared" si="45"/>
        <v>31.190500462525947</v>
      </c>
      <c r="I221" s="12">
        <f t="shared" si="39"/>
        <v>23.87834834261551</v>
      </c>
      <c r="J221" s="50">
        <f t="shared" si="40"/>
        <v>25.917630897470666</v>
      </c>
      <c r="K221" s="51">
        <f t="shared" si="47"/>
        <v>49.795979240086176</v>
      </c>
      <c r="L221" s="11">
        <f t="shared" si="41"/>
        <v>0.41496649366738481</v>
      </c>
      <c r="M221" s="11">
        <f t="shared" si="48"/>
        <v>3.7031692520997277</v>
      </c>
      <c r="N221" s="12">
        <f t="shared" si="49"/>
        <v>1178.2527231237275</v>
      </c>
      <c r="O221" s="18">
        <f t="shared" si="50"/>
        <v>4.2262562405176916E-2</v>
      </c>
    </row>
    <row r="222" spans="1:15" x14ac:dyDescent="0.2">
      <c r="A222" s="48">
        <v>4.6900000000000004</v>
      </c>
      <c r="B222" s="48">
        <v>32.472000000000001</v>
      </c>
      <c r="C222" s="11">
        <v>9.02</v>
      </c>
      <c r="D222" s="49">
        <f t="shared" si="42"/>
        <v>8.9279694437891237</v>
      </c>
      <c r="E222" s="49">
        <f t="shared" si="46"/>
        <v>31.466377844875542</v>
      </c>
      <c r="F222" s="11">
        <f t="shared" si="43"/>
        <v>8.4696232764831809E-3</v>
      </c>
      <c r="G222" s="11">
        <f t="shared" si="44"/>
        <v>0.19597464573486875</v>
      </c>
      <c r="H222" s="11">
        <f t="shared" si="45"/>
        <v>31.369020456464966</v>
      </c>
      <c r="I222" s="12">
        <f t="shared" si="39"/>
        <v>23.51695748818425</v>
      </c>
      <c r="J222" s="50">
        <f t="shared" si="40"/>
        <v>25.94057687297104</v>
      </c>
      <c r="K222" s="51">
        <f t="shared" si="47"/>
        <v>49.45753436115529</v>
      </c>
      <c r="L222" s="11">
        <f t="shared" si="41"/>
        <v>0.41214611967629405</v>
      </c>
      <c r="M222" s="11">
        <f t="shared" si="48"/>
        <v>3.6796279628462085</v>
      </c>
      <c r="N222" s="12">
        <f t="shared" si="49"/>
        <v>1178.238468097645</v>
      </c>
      <c r="O222" s="18">
        <f t="shared" si="50"/>
        <v>4.1975827220280981E-2</v>
      </c>
    </row>
    <row r="223" spans="1:15" x14ac:dyDescent="0.2">
      <c r="A223" s="48">
        <v>4.71</v>
      </c>
      <c r="B223" s="48">
        <v>32.436</v>
      </c>
      <c r="C223" s="11">
        <v>9.01</v>
      </c>
      <c r="D223" s="49">
        <f t="shared" si="42"/>
        <v>8.9318592012058513</v>
      </c>
      <c r="E223" s="49">
        <f t="shared" si="46"/>
        <v>31.645015028899653</v>
      </c>
      <c r="F223" s="11">
        <f t="shared" si="43"/>
        <v>6.1059844361875965E-3</v>
      </c>
      <c r="G223" s="11">
        <f t="shared" si="44"/>
        <v>0.19300863470040419</v>
      </c>
      <c r="H223" s="11">
        <f t="shared" si="45"/>
        <v>31.547618841781556</v>
      </c>
      <c r="I223" s="12">
        <f t="shared" si="39"/>
        <v>23.161036164048504</v>
      </c>
      <c r="J223" s="50">
        <f t="shared" si="40"/>
        <v>25.963185492466049</v>
      </c>
      <c r="K223" s="51">
        <f t="shared" si="47"/>
        <v>49.12422165651455</v>
      </c>
      <c r="L223" s="11">
        <f t="shared" si="41"/>
        <v>0.4093685138042879</v>
      </c>
      <c r="M223" s="11">
        <f t="shared" si="48"/>
        <v>3.6564219267067934</v>
      </c>
      <c r="N223" s="12">
        <f t="shared" si="49"/>
        <v>1178.2245240841655</v>
      </c>
      <c r="O223" s="18">
        <f t="shared" si="50"/>
        <v>4.1693429946808171E-2</v>
      </c>
    </row>
    <row r="224" spans="1:15" x14ac:dyDescent="0.2">
      <c r="A224" s="48">
        <v>4.74</v>
      </c>
      <c r="B224" s="48">
        <v>32.364000000000004</v>
      </c>
      <c r="C224" s="11">
        <v>8.99</v>
      </c>
      <c r="D224" s="49">
        <f t="shared" si="42"/>
        <v>8.9375837346968705</v>
      </c>
      <c r="E224" s="49">
        <f t="shared" si="46"/>
        <v>31.913142540940562</v>
      </c>
      <c r="F224" s="11">
        <f t="shared" si="43"/>
        <v>2.747464868328079E-3</v>
      </c>
      <c r="G224" s="11">
        <f t="shared" si="44"/>
        <v>0.18864357341701513</v>
      </c>
      <c r="H224" s="11">
        <f t="shared" si="45"/>
        <v>31.815660813196843</v>
      </c>
      <c r="I224" s="12">
        <f t="shared" si="39"/>
        <v>22.637228810041815</v>
      </c>
      <c r="J224" s="50">
        <f t="shared" si="40"/>
        <v>25.996476378489039</v>
      </c>
      <c r="K224" s="51">
        <f t="shared" si="47"/>
        <v>48.633705188530854</v>
      </c>
      <c r="L224" s="11">
        <f t="shared" si="41"/>
        <v>0.40528087657109046</v>
      </c>
      <c r="M224" s="11">
        <f t="shared" si="48"/>
        <v>3.6222317704254681</v>
      </c>
      <c r="N224" s="12">
        <f t="shared" si="49"/>
        <v>1178.2041746999391</v>
      </c>
      <c r="O224" s="18">
        <f t="shared" si="50"/>
        <v>4.1277824534034363E-2</v>
      </c>
    </row>
    <row r="225" spans="1:15" x14ac:dyDescent="0.2">
      <c r="A225" s="48">
        <v>4.76</v>
      </c>
      <c r="B225" s="48">
        <v>32.22</v>
      </c>
      <c r="C225" s="11">
        <v>8.9499999999999993</v>
      </c>
      <c r="D225" s="49">
        <f t="shared" si="42"/>
        <v>8.9413279830207557</v>
      </c>
      <c r="E225" s="49">
        <f t="shared" si="46"/>
        <v>32.091969100600977</v>
      </c>
      <c r="F225" s="11">
        <f t="shared" si="43"/>
        <v>7.5203878488288941E-5</v>
      </c>
      <c r="G225" s="11">
        <f t="shared" si="44"/>
        <v>0.18578851572198726</v>
      </c>
      <c r="H225" s="11">
        <f t="shared" si="45"/>
        <v>31.994450025542243</v>
      </c>
      <c r="I225" s="12">
        <f t="shared" si="39"/>
        <v>22.29462188663847</v>
      </c>
      <c r="J225" s="50">
        <f t="shared" si="40"/>
        <v>26.018262502097041</v>
      </c>
      <c r="K225" s="51">
        <f t="shared" si="47"/>
        <v>48.312884388735512</v>
      </c>
      <c r="L225" s="11">
        <f t="shared" si="41"/>
        <v>0.40260736990612928</v>
      </c>
      <c r="M225" s="11">
        <f t="shared" si="48"/>
        <v>3.599844542712062</v>
      </c>
      <c r="N225" s="12">
        <f t="shared" si="49"/>
        <v>1178.1909755205052</v>
      </c>
      <c r="O225" s="18">
        <f t="shared" si="50"/>
        <v>4.1005987477871896E-2</v>
      </c>
    </row>
    <row r="226" spans="1:15" x14ac:dyDescent="0.2">
      <c r="A226" s="48">
        <v>4.78</v>
      </c>
      <c r="B226" s="48">
        <v>32.112000000000002</v>
      </c>
      <c r="C226" s="11">
        <v>8.92</v>
      </c>
      <c r="D226" s="49">
        <f t="shared" si="42"/>
        <v>8.9450155633925039</v>
      </c>
      <c r="E226" s="49">
        <f t="shared" si="46"/>
        <v>32.27086941186883</v>
      </c>
      <c r="F226" s="11">
        <f t="shared" si="43"/>
        <v>6.2577841184438586E-4</v>
      </c>
      <c r="G226" s="11">
        <f t="shared" si="44"/>
        <v>0.18297666837488846</v>
      </c>
      <c r="H226" s="11">
        <f t="shared" si="45"/>
        <v>32.173313554734257</v>
      </c>
      <c r="I226" s="12">
        <f t="shared" si="39"/>
        <v>21.957200204986616</v>
      </c>
      <c r="J226" s="50">
        <f t="shared" si="40"/>
        <v>26.039727818878251</v>
      </c>
      <c r="K226" s="51">
        <f t="shared" si="47"/>
        <v>47.996928023864868</v>
      </c>
      <c r="L226" s="11">
        <f t="shared" si="41"/>
        <v>0.39997440019887393</v>
      </c>
      <c r="M226" s="11">
        <f t="shared" si="48"/>
        <v>3.5777772347375092</v>
      </c>
      <c r="N226" s="12">
        <f t="shared" si="49"/>
        <v>1178.1780617121201</v>
      </c>
      <c r="O226" s="18">
        <f t="shared" si="50"/>
        <v>4.0738263241904257E-2</v>
      </c>
    </row>
    <row r="227" spans="1:15" x14ac:dyDescent="0.2">
      <c r="A227" s="48">
        <v>4.8</v>
      </c>
      <c r="B227" s="48">
        <v>32.004000000000005</v>
      </c>
      <c r="C227" s="11">
        <v>8.89</v>
      </c>
      <c r="D227" s="49">
        <f t="shared" si="42"/>
        <v>8.9486473334627092</v>
      </c>
      <c r="E227" s="49">
        <f t="shared" si="46"/>
        <v>32.449842358538078</v>
      </c>
      <c r="F227" s="11">
        <f t="shared" si="43"/>
        <v>3.4395097222861483E-3</v>
      </c>
      <c r="G227" s="11">
        <f t="shared" si="44"/>
        <v>0.18020737740148526</v>
      </c>
      <c r="H227" s="11">
        <f t="shared" si="45"/>
        <v>32.35225027601215</v>
      </c>
      <c r="I227" s="12">
        <f t="shared" si="39"/>
        <v>21.624885288178231</v>
      </c>
      <c r="J227" s="50">
        <f t="shared" si="40"/>
        <v>26.060876916210923</v>
      </c>
      <c r="K227" s="51">
        <f t="shared" si="47"/>
        <v>47.68576220438915</v>
      </c>
      <c r="L227" s="11">
        <f t="shared" si="41"/>
        <v>0.3973813517032429</v>
      </c>
      <c r="M227" s="11">
        <f t="shared" si="48"/>
        <v>3.5560255732870316</v>
      </c>
      <c r="N227" s="12">
        <f t="shared" si="49"/>
        <v>1178.1654263799348</v>
      </c>
      <c r="O227" s="18">
        <f t="shared" si="50"/>
        <v>4.0474589677028466E-2</v>
      </c>
    </row>
    <row r="228" spans="1:15" x14ac:dyDescent="0.2">
      <c r="A228" s="48">
        <v>4.82</v>
      </c>
      <c r="B228" s="48">
        <v>31.968000000000004</v>
      </c>
      <c r="C228" s="11">
        <v>8.8800000000000008</v>
      </c>
      <c r="D228" s="49">
        <f t="shared" si="42"/>
        <v>8.9522241379017107</v>
      </c>
      <c r="E228" s="49">
        <f t="shared" si="46"/>
        <v>32.628886841296115</v>
      </c>
      <c r="F228" s="11">
        <f t="shared" si="43"/>
        <v>5.2163260956452082E-3</v>
      </c>
      <c r="G228" s="11">
        <f t="shared" si="44"/>
        <v>0.17747999872522602</v>
      </c>
      <c r="H228" s="11">
        <f t="shared" si="45"/>
        <v>32.531259081638069</v>
      </c>
      <c r="I228" s="12">
        <f t="shared" si="39"/>
        <v>21.297599847027122</v>
      </c>
      <c r="J228" s="50">
        <f t="shared" si="40"/>
        <v>26.081714320093447</v>
      </c>
      <c r="K228" s="51">
        <f t="shared" si="47"/>
        <v>47.379314167120569</v>
      </c>
      <c r="L228" s="11">
        <f t="shared" si="41"/>
        <v>0.39482761805933808</v>
      </c>
      <c r="M228" s="11">
        <f t="shared" si="48"/>
        <v>3.5345853327010439</v>
      </c>
      <c r="N228" s="12">
        <f t="shared" si="49"/>
        <v>1178.1530628110029</v>
      </c>
      <c r="O228" s="18">
        <f t="shared" si="50"/>
        <v>4.0214905569295342E-2</v>
      </c>
    </row>
    <row r="229" spans="1:15" x14ac:dyDescent="0.2">
      <c r="A229" s="48">
        <v>4.84</v>
      </c>
      <c r="B229" s="48">
        <v>31.931999999999999</v>
      </c>
      <c r="C229" s="11">
        <v>8.8699999999999992</v>
      </c>
      <c r="D229" s="49">
        <f t="shared" si="42"/>
        <v>8.9557468085960412</v>
      </c>
      <c r="E229" s="49">
        <f t="shared" si="46"/>
        <v>32.808001777468029</v>
      </c>
      <c r="F229" s="11">
        <f t="shared" si="43"/>
        <v>7.3525151844062624E-3</v>
      </c>
      <c r="G229" s="11">
        <f t="shared" si="44"/>
        <v>0.17479389801744402</v>
      </c>
      <c r="H229" s="11">
        <f t="shared" si="45"/>
        <v>32.710338880639377</v>
      </c>
      <c r="I229" s="12">
        <f t="shared" si="39"/>
        <v>20.975267762093281</v>
      </c>
      <c r="J229" s="50">
        <f t="shared" si="40"/>
        <v>26.10224449583151</v>
      </c>
      <c r="K229" s="51">
        <f t="shared" si="47"/>
        <v>47.077512257924795</v>
      </c>
      <c r="L229" s="11">
        <f t="shared" si="41"/>
        <v>0.3923126021493733</v>
      </c>
      <c r="M229" s="11">
        <f t="shared" si="48"/>
        <v>3.5134523346712583</v>
      </c>
      <c r="N229" s="12">
        <f t="shared" si="49"/>
        <v>1178.1409644691907</v>
      </c>
      <c r="O229" s="18">
        <f t="shared" si="50"/>
        <v>3.9959150626033516E-2</v>
      </c>
    </row>
    <row r="230" spans="1:15" x14ac:dyDescent="0.2">
      <c r="A230" s="48">
        <v>4.8600000000000003</v>
      </c>
      <c r="B230" s="48">
        <v>31.931999999999999</v>
      </c>
      <c r="C230" s="11">
        <v>8.8699999999999992</v>
      </c>
      <c r="D230" s="49">
        <f t="shared" si="42"/>
        <v>8.9592161648419086</v>
      </c>
      <c r="E230" s="49">
        <f t="shared" si="46"/>
        <v>32.987186100764873</v>
      </c>
      <c r="F230" s="11">
        <f t="shared" si="43"/>
        <v>7.9595240690987536E-3</v>
      </c>
      <c r="G230" s="11">
        <f t="shared" si="44"/>
        <v>0.17214845054982508</v>
      </c>
      <c r="H230" s="11">
        <f t="shared" si="45"/>
        <v>32.889488598555005</v>
      </c>
      <c r="I230" s="12">
        <f t="shared" si="39"/>
        <v>20.657814065979011</v>
      </c>
      <c r="J230" s="50">
        <f t="shared" si="40"/>
        <v>26.122471848722189</v>
      </c>
      <c r="K230" s="51">
        <f t="shared" si="47"/>
        <v>46.780285914701196</v>
      </c>
      <c r="L230" s="11">
        <f t="shared" si="41"/>
        <v>0.38983571595584332</v>
      </c>
      <c r="M230" s="11">
        <f t="shared" si="48"/>
        <v>3.4926224480243104</v>
      </c>
      <c r="N230" s="12">
        <f t="shared" si="49"/>
        <v>1178.129124990237</v>
      </c>
      <c r="O230" s="18">
        <f t="shared" si="50"/>
        <v>3.9707265462169829E-2</v>
      </c>
    </row>
    <row r="231" spans="1:15" x14ac:dyDescent="0.2">
      <c r="A231" s="48">
        <v>4.8899999999999997</v>
      </c>
      <c r="B231" s="48">
        <v>31.968000000000004</v>
      </c>
      <c r="C231" s="11">
        <v>8.8800000000000008</v>
      </c>
      <c r="D231" s="49">
        <f t="shared" si="42"/>
        <v>8.9643219963614644</v>
      </c>
      <c r="E231" s="49">
        <f t="shared" si="46"/>
        <v>33.25611576065571</v>
      </c>
      <c r="F231" s="11">
        <f t="shared" si="43"/>
        <v>7.1101990703826886E-3</v>
      </c>
      <c r="G231" s="11">
        <f t="shared" si="44"/>
        <v>0.16825516081355571</v>
      </c>
      <c r="H231" s="11">
        <f t="shared" si="45"/>
        <v>33.158341962967228</v>
      </c>
      <c r="I231" s="12">
        <f t="shared" si="39"/>
        <v>20.190619297626686</v>
      </c>
      <c r="J231" s="50">
        <f t="shared" si="40"/>
        <v>26.152254575971188</v>
      </c>
      <c r="K231" s="51">
        <f t="shared" si="47"/>
        <v>46.342873873597874</v>
      </c>
      <c r="L231" s="11">
        <f t="shared" si="41"/>
        <v>0.38619061561331564</v>
      </c>
      <c r="M231" s="11">
        <f t="shared" si="48"/>
        <v>3.4619370303308203</v>
      </c>
      <c r="N231" s="12">
        <f t="shared" si="49"/>
        <v>1178.1118376278478</v>
      </c>
      <c r="O231" s="18">
        <f t="shared" si="50"/>
        <v>3.9336565844979708E-2</v>
      </c>
    </row>
    <row r="232" spans="1:15" x14ac:dyDescent="0.2">
      <c r="A232" s="48">
        <v>4.91</v>
      </c>
      <c r="B232" s="48">
        <v>32.04</v>
      </c>
      <c r="C232" s="11">
        <v>8.9</v>
      </c>
      <c r="D232" s="49">
        <f t="shared" si="42"/>
        <v>8.9676615699946911</v>
      </c>
      <c r="E232" s="49">
        <f t="shared" si="46"/>
        <v>33.435468992055611</v>
      </c>
      <c r="F232" s="11">
        <f t="shared" si="43"/>
        <v>4.5780880541464357E-3</v>
      </c>
      <c r="G232" s="11">
        <f t="shared" si="44"/>
        <v>0.16570867495714661</v>
      </c>
      <c r="H232" s="11">
        <f t="shared" si="45"/>
        <v>33.337661883513334</v>
      </c>
      <c r="I232" s="12">
        <f t="shared" si="39"/>
        <v>19.885040994857594</v>
      </c>
      <c r="J232" s="50">
        <f t="shared" si="40"/>
        <v>26.17174375724457</v>
      </c>
      <c r="K232" s="51">
        <f t="shared" si="47"/>
        <v>46.05678475210216</v>
      </c>
      <c r="L232" s="11">
        <f t="shared" si="41"/>
        <v>0.38380653960085132</v>
      </c>
      <c r="M232" s="11">
        <f t="shared" si="48"/>
        <v>3.4418471554912</v>
      </c>
      <c r="N232" s="12">
        <f t="shared" si="49"/>
        <v>1178.1006185473725</v>
      </c>
      <c r="O232" s="18">
        <f t="shared" si="50"/>
        <v>3.9094101154866827E-2</v>
      </c>
    </row>
    <row r="233" spans="1:15" x14ac:dyDescent="0.2">
      <c r="A233" s="48">
        <v>4.93</v>
      </c>
      <c r="B233" s="48">
        <v>32.112000000000002</v>
      </c>
      <c r="C233" s="11">
        <v>8.92</v>
      </c>
      <c r="D233" s="49">
        <f t="shared" si="42"/>
        <v>8.9709506002925306</v>
      </c>
      <c r="E233" s="49">
        <f t="shared" si="46"/>
        <v>33.614888004061456</v>
      </c>
      <c r="F233" s="11">
        <f t="shared" si="43"/>
        <v>2.5959636701692215E-3</v>
      </c>
      <c r="G233" s="11">
        <f t="shared" si="44"/>
        <v>0.16320072931659507</v>
      </c>
      <c r="H233" s="11">
        <f t="shared" si="45"/>
        <v>33.517048088814064</v>
      </c>
      <c r="I233" s="12">
        <f t="shared" si="39"/>
        <v>19.58408751799141</v>
      </c>
      <c r="J233" s="50">
        <f t="shared" si="40"/>
        <v>26.190945071438712</v>
      </c>
      <c r="K233" s="51">
        <f t="shared" si="47"/>
        <v>45.775032589430126</v>
      </c>
      <c r="L233" s="11">
        <f t="shared" si="41"/>
        <v>0.38145860491191769</v>
      </c>
      <c r="M233" s="11">
        <f t="shared" si="48"/>
        <v>3.4220463007213193</v>
      </c>
      <c r="N233" s="12">
        <f t="shared" si="49"/>
        <v>1178.0896373402848</v>
      </c>
      <c r="O233" s="18">
        <f t="shared" si="50"/>
        <v>3.8855305350766152E-2</v>
      </c>
    </row>
    <row r="234" spans="1:15" x14ac:dyDescent="0.2">
      <c r="C234" s="11"/>
      <c r="D234" s="49"/>
      <c r="E234" s="49"/>
      <c r="F234" s="11"/>
      <c r="G234" s="11"/>
      <c r="H234" s="11"/>
      <c r="I234" s="12"/>
      <c r="J234" s="50"/>
      <c r="K234" s="51"/>
      <c r="L234" s="11"/>
      <c r="M234" s="11"/>
      <c r="N234" s="12"/>
      <c r="O234" s="18"/>
    </row>
    <row r="235" spans="1:15" x14ac:dyDescent="0.2">
      <c r="C235" s="11"/>
      <c r="D235" s="49"/>
      <c r="E235" s="49"/>
      <c r="F235" s="11"/>
      <c r="G235" s="11"/>
      <c r="H235" s="11"/>
      <c r="I235" s="12"/>
      <c r="J235" s="50"/>
      <c r="K235" s="51"/>
      <c r="L235" s="11"/>
      <c r="M235" s="11"/>
      <c r="N235" s="12"/>
      <c r="O235" s="18"/>
    </row>
    <row r="236" spans="1:15" x14ac:dyDescent="0.2">
      <c r="C236" s="11"/>
      <c r="D236" s="49"/>
      <c r="E236" s="49"/>
      <c r="F236" s="11"/>
      <c r="G236" s="11"/>
      <c r="H236" s="11"/>
      <c r="I236" s="12"/>
      <c r="J236" s="50"/>
      <c r="K236" s="51"/>
      <c r="L236" s="11"/>
      <c r="M236" s="11"/>
      <c r="N236" s="12"/>
      <c r="O236" s="18"/>
    </row>
    <row r="237" spans="1:15" x14ac:dyDescent="0.2">
      <c r="C237" s="11"/>
      <c r="D237" s="49"/>
      <c r="E237" s="49"/>
      <c r="F237" s="11"/>
      <c r="G237" s="11"/>
      <c r="H237" s="11"/>
      <c r="I237" s="12"/>
      <c r="J237" s="50"/>
      <c r="K237" s="51"/>
      <c r="L237" s="11"/>
      <c r="M237" s="11"/>
      <c r="N237" s="12"/>
      <c r="O237" s="18"/>
    </row>
    <row r="238" spans="1:15" x14ac:dyDescent="0.2">
      <c r="C238" s="11"/>
      <c r="D238" s="49"/>
      <c r="E238" s="49"/>
      <c r="F238" s="11"/>
      <c r="G238" s="11"/>
      <c r="H238" s="11"/>
      <c r="I238" s="12"/>
      <c r="J238" s="50"/>
      <c r="K238" s="51"/>
      <c r="L238" s="11"/>
      <c r="M238" s="11"/>
      <c r="N238" s="12"/>
      <c r="O238" s="18"/>
    </row>
    <row r="239" spans="1:15" x14ac:dyDescent="0.2">
      <c r="C239" s="11"/>
      <c r="D239" s="49"/>
      <c r="E239" s="49"/>
      <c r="F239" s="11"/>
      <c r="G239" s="11"/>
      <c r="H239" s="11"/>
      <c r="I239" s="12"/>
      <c r="J239" s="50"/>
      <c r="K239" s="51"/>
      <c r="L239" s="11"/>
      <c r="M239" s="11"/>
      <c r="N239" s="12"/>
      <c r="O239" s="18"/>
    </row>
    <row r="240" spans="1:15" x14ac:dyDescent="0.2">
      <c r="C240" s="11"/>
      <c r="D240" s="49"/>
      <c r="E240" s="49"/>
      <c r="F240" s="11"/>
      <c r="G240" s="11"/>
      <c r="H240" s="11"/>
      <c r="I240" s="12"/>
      <c r="J240" s="50"/>
      <c r="K240" s="51"/>
      <c r="L240" s="11"/>
      <c r="M240" s="11"/>
      <c r="N240" s="12"/>
      <c r="O240" s="18"/>
    </row>
    <row r="241" spans="3:15" x14ac:dyDescent="0.2">
      <c r="C241" s="11"/>
      <c r="D241" s="49"/>
      <c r="E241" s="49"/>
      <c r="F241" s="11"/>
      <c r="G241" s="11"/>
      <c r="H241" s="11"/>
      <c r="I241" s="12"/>
      <c r="J241" s="50"/>
      <c r="K241" s="51"/>
      <c r="L241" s="11"/>
      <c r="M241" s="11"/>
      <c r="N241" s="12"/>
      <c r="O241" s="18"/>
    </row>
    <row r="242" spans="3:15" x14ac:dyDescent="0.2">
      <c r="C242" s="11"/>
      <c r="D242" s="49"/>
      <c r="E242" s="49"/>
      <c r="F242" s="11"/>
      <c r="G242" s="11"/>
      <c r="H242" s="11"/>
      <c r="I242" s="12"/>
      <c r="J242" s="50"/>
      <c r="K242" s="51"/>
      <c r="L242" s="11"/>
      <c r="M242" s="11"/>
      <c r="N242" s="12"/>
      <c r="O242" s="18"/>
    </row>
    <row r="243" spans="3:15" x14ac:dyDescent="0.2">
      <c r="C243" s="11"/>
      <c r="D243" s="49"/>
      <c r="E243" s="49"/>
      <c r="F243" s="11"/>
      <c r="G243" s="11"/>
      <c r="H243" s="11"/>
      <c r="I243" s="12"/>
      <c r="J243" s="50"/>
      <c r="K243" s="51"/>
      <c r="L243" s="11"/>
      <c r="M243" s="11"/>
      <c r="N243" s="12"/>
      <c r="O243" s="18"/>
    </row>
    <row r="244" spans="3:15" x14ac:dyDescent="0.2">
      <c r="C244" s="11"/>
      <c r="D244" s="49"/>
      <c r="E244" s="49"/>
      <c r="F244" s="11"/>
      <c r="G244" s="11"/>
      <c r="H244" s="11"/>
      <c r="I244" s="12"/>
      <c r="J244" s="50"/>
      <c r="K244" s="51"/>
      <c r="L244" s="11"/>
      <c r="M244" s="11"/>
      <c r="N244" s="12"/>
      <c r="O244" s="18"/>
    </row>
    <row r="245" spans="3:15" x14ac:dyDescent="0.2">
      <c r="C245" s="11"/>
      <c r="D245" s="49"/>
      <c r="E245" s="49"/>
      <c r="F245" s="11"/>
      <c r="G245" s="11"/>
      <c r="H245" s="11"/>
      <c r="I245" s="12"/>
      <c r="J245" s="50"/>
      <c r="K245" s="51"/>
      <c r="L245" s="11"/>
      <c r="M245" s="11"/>
      <c r="N245" s="12"/>
      <c r="O245" s="18"/>
    </row>
    <row r="246" spans="3:15" x14ac:dyDescent="0.2">
      <c r="C246" s="11"/>
      <c r="D246" s="49"/>
      <c r="E246" s="49"/>
      <c r="F246" s="11"/>
      <c r="G246" s="11"/>
      <c r="H246" s="11"/>
      <c r="I246" s="12"/>
      <c r="J246" s="50"/>
      <c r="K246" s="51"/>
      <c r="L246" s="11"/>
      <c r="M246" s="11"/>
      <c r="N246" s="12"/>
      <c r="O246" s="18"/>
    </row>
    <row r="247" spans="3:15" x14ac:dyDescent="0.2">
      <c r="C247" s="11"/>
      <c r="D247" s="49"/>
      <c r="E247" s="49"/>
      <c r="F247" s="11"/>
      <c r="G247" s="11"/>
      <c r="H247" s="11"/>
      <c r="I247" s="12"/>
      <c r="J247" s="50"/>
      <c r="K247" s="51"/>
      <c r="L247" s="11"/>
      <c r="M247" s="11"/>
      <c r="N247" s="12"/>
      <c r="O247" s="18"/>
    </row>
    <row r="248" spans="3:15" x14ac:dyDescent="0.2">
      <c r="C248" s="11"/>
      <c r="D248" s="49"/>
      <c r="E248" s="49"/>
      <c r="F248" s="11"/>
      <c r="G248" s="11"/>
      <c r="H248" s="11"/>
      <c r="I248" s="12"/>
      <c r="J248" s="50"/>
      <c r="K248" s="51"/>
      <c r="L248" s="11"/>
      <c r="M248" s="11"/>
      <c r="N248" s="12"/>
      <c r="O248" s="18"/>
    </row>
    <row r="249" spans="3:15" x14ac:dyDescent="0.2">
      <c r="C249" s="11"/>
      <c r="D249" s="49"/>
      <c r="E249" s="49"/>
      <c r="F249" s="11"/>
      <c r="G249" s="11"/>
      <c r="H249" s="11"/>
      <c r="I249" s="12"/>
      <c r="J249" s="50"/>
      <c r="K249" s="51"/>
      <c r="L249" s="11"/>
      <c r="M249" s="11"/>
      <c r="N249" s="12"/>
      <c r="O249" s="18"/>
    </row>
    <row r="250" spans="3:15" x14ac:dyDescent="0.2">
      <c r="C250" s="11"/>
      <c r="D250" s="49"/>
      <c r="E250" s="49"/>
      <c r="F250" s="11"/>
      <c r="G250" s="11"/>
      <c r="H250" s="11"/>
      <c r="I250" s="12"/>
      <c r="J250" s="50"/>
      <c r="K250" s="51"/>
      <c r="L250" s="11"/>
      <c r="M250" s="11"/>
      <c r="N250" s="12"/>
      <c r="O250" s="18"/>
    </row>
    <row r="251" spans="3:15" x14ac:dyDescent="0.2">
      <c r="C251" s="11"/>
      <c r="D251" s="49"/>
      <c r="E251" s="49"/>
      <c r="F251" s="11"/>
      <c r="G251" s="11"/>
      <c r="H251" s="11"/>
      <c r="I251" s="12"/>
      <c r="J251" s="50"/>
      <c r="K251" s="51"/>
      <c r="L251" s="11"/>
      <c r="M251" s="11"/>
      <c r="N251" s="12"/>
      <c r="O251" s="18"/>
    </row>
    <row r="252" spans="3:15" x14ac:dyDescent="0.2">
      <c r="C252" s="11"/>
      <c r="D252" s="49"/>
      <c r="E252" s="49"/>
      <c r="F252" s="11"/>
      <c r="G252" s="11"/>
      <c r="H252" s="11"/>
      <c r="I252" s="12"/>
      <c r="J252" s="50"/>
      <c r="K252" s="51"/>
      <c r="L252" s="11"/>
      <c r="M252" s="11"/>
      <c r="N252" s="12"/>
      <c r="O252" s="18"/>
    </row>
    <row r="253" spans="3:15" x14ac:dyDescent="0.2">
      <c r="C253" s="11"/>
      <c r="D253" s="49"/>
      <c r="E253" s="49"/>
      <c r="F253" s="11"/>
      <c r="G253" s="11"/>
      <c r="H253" s="11"/>
      <c r="I253" s="12"/>
      <c r="J253" s="50"/>
      <c r="K253" s="51"/>
      <c r="L253" s="11"/>
      <c r="M253" s="11"/>
      <c r="N253" s="12"/>
      <c r="O253" s="18"/>
    </row>
    <row r="254" spans="3:15" x14ac:dyDescent="0.2">
      <c r="C254" s="11"/>
      <c r="D254" s="49"/>
      <c r="E254" s="49"/>
      <c r="F254" s="11"/>
      <c r="G254" s="11"/>
      <c r="H254" s="11"/>
      <c r="I254" s="12"/>
      <c r="J254" s="50"/>
      <c r="K254" s="51"/>
      <c r="L254" s="11"/>
      <c r="M254" s="11"/>
      <c r="N254" s="12"/>
      <c r="O254" s="18"/>
    </row>
    <row r="255" spans="3:15" x14ac:dyDescent="0.2">
      <c r="C255" s="11"/>
      <c r="D255" s="49"/>
      <c r="E255" s="49"/>
      <c r="F255" s="11"/>
      <c r="G255" s="11"/>
      <c r="H255" s="11"/>
      <c r="I255" s="12"/>
      <c r="J255" s="50"/>
      <c r="K255" s="51"/>
      <c r="L255" s="11"/>
      <c r="M255" s="11"/>
      <c r="N255" s="12"/>
      <c r="O255" s="18"/>
    </row>
    <row r="256" spans="3:15" x14ac:dyDescent="0.2">
      <c r="C256" s="11"/>
      <c r="D256" s="49"/>
      <c r="E256" s="49"/>
      <c r="F256" s="11"/>
      <c r="G256" s="11"/>
      <c r="H256" s="11"/>
      <c r="I256" s="12"/>
      <c r="J256" s="50"/>
      <c r="K256" s="51"/>
      <c r="L256" s="11"/>
      <c r="M256" s="11"/>
      <c r="N256" s="12"/>
      <c r="O256" s="18"/>
    </row>
    <row r="257" spans="3:15" x14ac:dyDescent="0.2">
      <c r="C257" s="11"/>
      <c r="D257" s="49"/>
      <c r="E257" s="49"/>
      <c r="F257" s="11"/>
      <c r="G257" s="11"/>
      <c r="H257" s="11"/>
      <c r="I257" s="12"/>
      <c r="J257" s="50"/>
      <c r="K257" s="51"/>
      <c r="L257" s="11"/>
      <c r="M257" s="11"/>
      <c r="N257" s="12"/>
      <c r="O257" s="18"/>
    </row>
    <row r="258" spans="3:15" x14ac:dyDescent="0.2">
      <c r="C258" s="11"/>
      <c r="D258" s="49"/>
      <c r="E258" s="49"/>
      <c r="F258" s="11"/>
      <c r="G258" s="11"/>
      <c r="H258" s="11"/>
      <c r="I258" s="12"/>
      <c r="J258" s="50"/>
      <c r="K258" s="51"/>
      <c r="L258" s="11"/>
      <c r="M258" s="11"/>
      <c r="N258" s="12"/>
      <c r="O258" s="18"/>
    </row>
    <row r="259" spans="3:15" x14ac:dyDescent="0.2">
      <c r="C259" s="11"/>
      <c r="D259" s="49"/>
      <c r="E259" s="49"/>
      <c r="F259" s="11"/>
      <c r="G259" s="11"/>
      <c r="H259" s="11"/>
      <c r="I259" s="12"/>
      <c r="J259" s="50"/>
      <c r="K259" s="51"/>
      <c r="L259" s="11"/>
      <c r="M259" s="11"/>
      <c r="N259" s="12"/>
      <c r="O259" s="18"/>
    </row>
    <row r="260" spans="3:15" x14ac:dyDescent="0.2">
      <c r="C260" s="11"/>
      <c r="D260" s="49"/>
      <c r="E260" s="49"/>
      <c r="F260" s="11"/>
      <c r="G260" s="11"/>
      <c r="H260" s="11"/>
      <c r="I260" s="12"/>
      <c r="J260" s="50"/>
      <c r="K260" s="51"/>
      <c r="L260" s="11"/>
      <c r="M260" s="11"/>
      <c r="N260" s="12"/>
      <c r="O260" s="18"/>
    </row>
    <row r="261" spans="3:15" x14ac:dyDescent="0.2">
      <c r="C261" s="11"/>
      <c r="D261" s="49"/>
      <c r="E261" s="49"/>
      <c r="F261" s="11"/>
      <c r="G261" s="11"/>
      <c r="H261" s="11"/>
      <c r="I261" s="12"/>
      <c r="J261" s="50"/>
      <c r="K261" s="51"/>
      <c r="L261" s="11"/>
      <c r="M261" s="11"/>
      <c r="N261" s="12"/>
      <c r="O261" s="18"/>
    </row>
    <row r="262" spans="3:15" x14ac:dyDescent="0.2">
      <c r="C262" s="11"/>
      <c r="D262" s="49"/>
      <c r="E262" s="49"/>
      <c r="F262" s="11"/>
      <c r="G262" s="11"/>
      <c r="H262" s="11"/>
      <c r="I262" s="12"/>
      <c r="J262" s="50"/>
      <c r="K262" s="51"/>
      <c r="L262" s="11"/>
      <c r="M262" s="11"/>
      <c r="N262" s="12"/>
      <c r="O262" s="18"/>
    </row>
    <row r="263" spans="3:15" x14ac:dyDescent="0.2">
      <c r="C263" s="11"/>
      <c r="D263" s="49"/>
      <c r="E263" s="49"/>
      <c r="F263" s="11"/>
      <c r="G263" s="11"/>
      <c r="H263" s="11"/>
      <c r="I263" s="12"/>
      <c r="J263" s="50"/>
      <c r="K263" s="51"/>
      <c r="L263" s="11"/>
      <c r="M263" s="11"/>
      <c r="N263" s="12"/>
      <c r="O263" s="18"/>
    </row>
    <row r="264" spans="3:15" x14ac:dyDescent="0.2">
      <c r="C264" s="11"/>
      <c r="D264" s="49"/>
      <c r="E264" s="49"/>
      <c r="F264" s="11"/>
      <c r="G264" s="11"/>
      <c r="H264" s="11"/>
      <c r="I264" s="12"/>
      <c r="J264" s="50"/>
      <c r="K264" s="51"/>
      <c r="L264" s="11"/>
      <c r="M264" s="11"/>
      <c r="N264" s="12"/>
      <c r="O264" s="18"/>
    </row>
    <row r="265" spans="3:15" x14ac:dyDescent="0.2">
      <c r="C265" s="11"/>
      <c r="D265" s="49"/>
      <c r="E265" s="49"/>
      <c r="F265" s="11"/>
      <c r="G265" s="11"/>
      <c r="H265" s="11"/>
      <c r="I265" s="12"/>
      <c r="J265" s="50"/>
      <c r="K265" s="51"/>
      <c r="L265" s="11"/>
      <c r="M265" s="11"/>
      <c r="N265" s="12"/>
      <c r="O265" s="18"/>
    </row>
    <row r="266" spans="3:15" x14ac:dyDescent="0.2">
      <c r="C266" s="11"/>
      <c r="D266" s="49"/>
      <c r="E266" s="49"/>
      <c r="F266" s="11"/>
      <c r="G266" s="11"/>
      <c r="H266" s="11"/>
      <c r="I266" s="12"/>
      <c r="J266" s="50"/>
      <c r="K266" s="51"/>
      <c r="L266" s="11"/>
      <c r="M266" s="11"/>
      <c r="N266" s="12"/>
      <c r="O266" s="18"/>
    </row>
    <row r="267" spans="3:15" x14ac:dyDescent="0.2">
      <c r="C267" s="11"/>
      <c r="D267" s="49"/>
      <c r="E267" s="49"/>
      <c r="F267" s="11"/>
      <c r="G267" s="11"/>
      <c r="H267" s="11"/>
      <c r="I267" s="12"/>
      <c r="J267" s="50"/>
      <c r="K267" s="51"/>
      <c r="L267" s="11"/>
      <c r="M267" s="11"/>
      <c r="N267" s="12"/>
      <c r="O267" s="18"/>
    </row>
    <row r="268" spans="3:15" x14ac:dyDescent="0.2">
      <c r="C268" s="11"/>
      <c r="D268" s="49"/>
      <c r="E268" s="49"/>
      <c r="F268" s="11"/>
      <c r="G268" s="11"/>
      <c r="H268" s="11"/>
      <c r="I268" s="12"/>
      <c r="J268" s="50"/>
      <c r="K268" s="51"/>
      <c r="L268" s="11"/>
      <c r="M268" s="11"/>
      <c r="N268" s="12"/>
      <c r="O268" s="18"/>
    </row>
    <row r="269" spans="3:15" x14ac:dyDescent="0.2">
      <c r="C269" s="11"/>
      <c r="D269" s="49"/>
      <c r="E269" s="49"/>
      <c r="F269" s="11"/>
      <c r="G269" s="11"/>
      <c r="H269" s="11"/>
      <c r="I269" s="12"/>
      <c r="J269" s="50"/>
      <c r="K269" s="51"/>
      <c r="L269" s="11"/>
      <c r="M269" s="11"/>
      <c r="N269" s="12"/>
      <c r="O269" s="18"/>
    </row>
    <row r="270" spans="3:15" x14ac:dyDescent="0.2">
      <c r="C270" s="11"/>
      <c r="D270" s="49"/>
      <c r="E270" s="49"/>
      <c r="F270" s="11"/>
      <c r="G270" s="11"/>
      <c r="H270" s="11"/>
      <c r="I270" s="12"/>
      <c r="J270" s="50"/>
      <c r="K270" s="51"/>
      <c r="L270" s="11"/>
      <c r="M270" s="11"/>
      <c r="N270" s="12"/>
      <c r="O270" s="18"/>
    </row>
    <row r="271" spans="3:15" x14ac:dyDescent="0.2">
      <c r="C271" s="11"/>
      <c r="D271" s="49"/>
      <c r="E271" s="49"/>
      <c r="F271" s="11"/>
      <c r="G271" s="11"/>
      <c r="H271" s="11"/>
      <c r="I271" s="12"/>
      <c r="J271" s="50"/>
      <c r="K271" s="51"/>
      <c r="L271" s="11"/>
      <c r="M271" s="11"/>
      <c r="N271" s="12"/>
      <c r="O271" s="18"/>
    </row>
    <row r="272" spans="3:15" x14ac:dyDescent="0.2">
      <c r="C272" s="11"/>
      <c r="D272" s="49"/>
      <c r="E272" s="49"/>
      <c r="F272" s="11"/>
      <c r="G272" s="11"/>
      <c r="H272" s="11"/>
      <c r="I272" s="12"/>
      <c r="J272" s="50"/>
      <c r="K272" s="51"/>
      <c r="L272" s="11"/>
      <c r="M272" s="11"/>
      <c r="N272" s="12"/>
      <c r="O272" s="18"/>
    </row>
    <row r="273" spans="3:15" x14ac:dyDescent="0.2">
      <c r="C273" s="11"/>
      <c r="D273" s="49"/>
      <c r="E273" s="49"/>
      <c r="F273" s="11"/>
      <c r="G273" s="11"/>
      <c r="H273" s="11"/>
      <c r="I273" s="12"/>
      <c r="J273" s="50"/>
      <c r="K273" s="51"/>
      <c r="L273" s="11"/>
      <c r="M273" s="11"/>
      <c r="N273" s="12"/>
      <c r="O273" s="18"/>
    </row>
    <row r="274" spans="3:15" x14ac:dyDescent="0.2">
      <c r="C274" s="11"/>
      <c r="D274" s="49"/>
      <c r="E274" s="49"/>
      <c r="F274" s="11"/>
      <c r="G274" s="11"/>
      <c r="H274" s="11"/>
      <c r="I274" s="12"/>
      <c r="J274" s="50"/>
      <c r="K274" s="51"/>
      <c r="L274" s="11"/>
      <c r="M274" s="11"/>
      <c r="N274" s="12"/>
      <c r="O274" s="18"/>
    </row>
    <row r="275" spans="3:15" x14ac:dyDescent="0.2">
      <c r="C275" s="11"/>
      <c r="D275" s="49"/>
      <c r="E275" s="49"/>
      <c r="F275" s="11"/>
      <c r="G275" s="11"/>
      <c r="H275" s="11"/>
      <c r="I275" s="12"/>
      <c r="J275" s="50"/>
      <c r="K275" s="51"/>
      <c r="L275" s="11"/>
      <c r="M275" s="11"/>
      <c r="N275" s="12"/>
      <c r="O275" s="18"/>
    </row>
    <row r="276" spans="3:15" x14ac:dyDescent="0.2">
      <c r="C276" s="11"/>
      <c r="D276" s="49"/>
      <c r="E276" s="49"/>
      <c r="F276" s="11"/>
      <c r="G276" s="11"/>
      <c r="H276" s="11"/>
      <c r="I276" s="12"/>
      <c r="J276" s="50"/>
      <c r="K276" s="51"/>
      <c r="L276" s="11"/>
      <c r="M276" s="11"/>
      <c r="N276" s="11"/>
      <c r="O276" s="11"/>
    </row>
    <row r="277" spans="3:15" x14ac:dyDescent="0.2">
      <c r="C277" s="11"/>
      <c r="D277" s="49"/>
      <c r="E277" s="49"/>
      <c r="F277" s="11"/>
      <c r="G277" s="11"/>
      <c r="H277" s="11"/>
      <c r="I277" s="12"/>
      <c r="J277" s="50"/>
      <c r="K277" s="51"/>
      <c r="L277" s="11"/>
      <c r="M277" s="11"/>
      <c r="N277" s="11"/>
      <c r="O277" s="11"/>
    </row>
    <row r="278" spans="3:15" x14ac:dyDescent="0.2">
      <c r="C278" s="11"/>
      <c r="D278" s="49"/>
      <c r="E278" s="49"/>
      <c r="F278" s="11"/>
      <c r="G278" s="11"/>
      <c r="H278" s="11"/>
      <c r="I278" s="12"/>
      <c r="J278" s="50"/>
      <c r="K278" s="51"/>
      <c r="L278" s="11"/>
      <c r="M278" s="11"/>
      <c r="N278" s="11"/>
      <c r="O278" s="11"/>
    </row>
    <row r="279" spans="3:15" x14ac:dyDescent="0.2">
      <c r="C279" s="11"/>
      <c r="D279" s="49"/>
      <c r="E279" s="49"/>
      <c r="F279" s="11"/>
      <c r="G279" s="11"/>
      <c r="H279" s="11"/>
      <c r="I279" s="12"/>
      <c r="J279" s="50"/>
      <c r="K279" s="51"/>
      <c r="L279" s="11"/>
      <c r="M279" s="11"/>
      <c r="N279" s="11"/>
      <c r="O279" s="11"/>
    </row>
    <row r="280" spans="3:15" x14ac:dyDescent="0.2">
      <c r="C280" s="11"/>
      <c r="D280" s="49"/>
      <c r="E280" s="49"/>
      <c r="F280" s="11"/>
      <c r="G280" s="11"/>
      <c r="H280" s="11"/>
      <c r="I280" s="12"/>
      <c r="J280" s="50"/>
      <c r="K280" s="51"/>
      <c r="L280" s="11"/>
      <c r="M280" s="11"/>
      <c r="N280" s="11"/>
      <c r="O280" s="11"/>
    </row>
    <row r="281" spans="3:15" x14ac:dyDescent="0.2">
      <c r="C281" s="11"/>
      <c r="D281" s="49"/>
      <c r="E281" s="49"/>
      <c r="F281" s="11"/>
      <c r="G281" s="11"/>
      <c r="H281" s="11"/>
      <c r="I281" s="12"/>
      <c r="J281" s="50"/>
      <c r="K281" s="51"/>
      <c r="L281" s="11"/>
      <c r="M281" s="11"/>
      <c r="N281" s="11"/>
      <c r="O281" s="11"/>
    </row>
    <row r="282" spans="3:15" x14ac:dyDescent="0.2">
      <c r="C282" s="11"/>
      <c r="D282" s="49"/>
      <c r="E282" s="49"/>
      <c r="F282" s="11"/>
      <c r="G282" s="11"/>
      <c r="H282" s="11"/>
      <c r="I282" s="12"/>
      <c r="J282" s="50"/>
      <c r="K282" s="51"/>
      <c r="L282" s="11"/>
      <c r="M282" s="11"/>
      <c r="N282" s="11"/>
      <c r="O282" s="11"/>
    </row>
    <row r="283" spans="3:15" x14ac:dyDescent="0.2">
      <c r="C283" s="11"/>
      <c r="D283" s="49"/>
      <c r="E283" s="49"/>
      <c r="F283" s="11"/>
      <c r="G283" s="11"/>
      <c r="H283" s="11"/>
      <c r="I283" s="12"/>
      <c r="J283" s="50"/>
      <c r="K283" s="51"/>
      <c r="L283" s="11"/>
      <c r="M283" s="11"/>
      <c r="N283" s="11"/>
      <c r="O283" s="11"/>
    </row>
    <row r="284" spans="3:15" x14ac:dyDescent="0.2">
      <c r="C284" s="11"/>
      <c r="D284" s="49"/>
      <c r="E284" s="49"/>
      <c r="F284" s="11"/>
      <c r="G284" s="11"/>
      <c r="H284" s="11"/>
      <c r="I284" s="12"/>
      <c r="J284" s="50"/>
      <c r="K284" s="51"/>
      <c r="L284" s="11"/>
      <c r="M284" s="11"/>
      <c r="N284" s="11"/>
      <c r="O284" s="11"/>
    </row>
    <row r="285" spans="3:15" x14ac:dyDescent="0.2">
      <c r="C285" s="11"/>
      <c r="D285" s="49"/>
      <c r="E285" s="49"/>
      <c r="F285" s="11"/>
      <c r="G285" s="11"/>
      <c r="H285" s="11"/>
      <c r="I285" s="12"/>
      <c r="J285" s="50"/>
      <c r="K285" s="51"/>
      <c r="L285" s="11"/>
      <c r="M285" s="11"/>
      <c r="N285" s="11"/>
      <c r="O285" s="11"/>
    </row>
    <row r="286" spans="3:15" x14ac:dyDescent="0.2">
      <c r="C286" s="11"/>
      <c r="D286" s="49"/>
      <c r="E286" s="49"/>
      <c r="F286" s="11"/>
      <c r="G286" s="11"/>
      <c r="H286" s="11"/>
      <c r="I286" s="12"/>
      <c r="J286" s="50"/>
      <c r="K286" s="51"/>
      <c r="L286" s="11"/>
      <c r="M286" s="11"/>
      <c r="N286" s="11"/>
      <c r="O286" s="11"/>
    </row>
    <row r="287" spans="3:15" x14ac:dyDescent="0.2">
      <c r="C287" s="11"/>
      <c r="D287" s="49"/>
      <c r="E287" s="49"/>
      <c r="F287" s="11"/>
      <c r="G287" s="11"/>
      <c r="H287" s="11"/>
      <c r="I287" s="12"/>
      <c r="J287" s="50"/>
      <c r="K287" s="51"/>
      <c r="L287" s="11"/>
      <c r="M287" s="11"/>
      <c r="N287" s="11"/>
      <c r="O287" s="11"/>
    </row>
    <row r="288" spans="3:15" x14ac:dyDescent="0.2">
      <c r="C288" s="11"/>
      <c r="D288" s="49"/>
      <c r="E288" s="49"/>
      <c r="F288" s="11"/>
      <c r="G288" s="11"/>
      <c r="H288" s="11"/>
      <c r="I288" s="12"/>
      <c r="J288" s="50"/>
      <c r="K288" s="51"/>
      <c r="L288" s="11"/>
      <c r="M288" s="11"/>
      <c r="N288" s="11"/>
      <c r="O288" s="11"/>
    </row>
    <row r="289" spans="3:15" x14ac:dyDescent="0.2">
      <c r="C289" s="11"/>
      <c r="D289" s="49"/>
      <c r="E289" s="49"/>
      <c r="F289" s="11"/>
      <c r="G289" s="11"/>
      <c r="H289" s="11"/>
      <c r="I289" s="12"/>
      <c r="J289" s="50"/>
      <c r="K289" s="51"/>
      <c r="L289" s="11"/>
      <c r="M289" s="11"/>
      <c r="N289" s="11"/>
      <c r="O289" s="11"/>
    </row>
    <row r="290" spans="3:15" x14ac:dyDescent="0.2">
      <c r="C290" s="11"/>
      <c r="D290" s="49"/>
      <c r="E290" s="49"/>
      <c r="F290" s="11"/>
      <c r="G290" s="11"/>
      <c r="H290" s="11"/>
      <c r="I290" s="12"/>
      <c r="J290" s="50"/>
      <c r="K290" s="51"/>
      <c r="L290" s="11"/>
      <c r="M290" s="11"/>
      <c r="N290" s="11"/>
      <c r="O290" s="11"/>
    </row>
    <row r="291" spans="3:15" x14ac:dyDescent="0.2">
      <c r="C291" s="11"/>
      <c r="D291" s="49"/>
      <c r="E291" s="49"/>
      <c r="F291" s="11"/>
      <c r="G291" s="11"/>
      <c r="H291" s="11"/>
      <c r="I291" s="12"/>
      <c r="J291" s="50"/>
      <c r="K291" s="51"/>
      <c r="L291" s="11"/>
      <c r="M291" s="11"/>
      <c r="N291" s="11"/>
      <c r="O291" s="11"/>
    </row>
    <row r="292" spans="3:15" x14ac:dyDescent="0.2">
      <c r="C292" s="11"/>
      <c r="D292" s="49"/>
      <c r="E292" s="49"/>
      <c r="F292" s="11"/>
      <c r="G292" s="11"/>
      <c r="H292" s="11"/>
      <c r="I292" s="12"/>
      <c r="J292" s="50"/>
      <c r="K292" s="51"/>
      <c r="L292" s="11"/>
      <c r="M292" s="11"/>
      <c r="N292" s="11"/>
      <c r="O292" s="11"/>
    </row>
    <row r="293" spans="3:15" x14ac:dyDescent="0.2">
      <c r="C293" s="11"/>
      <c r="D293" s="49"/>
      <c r="E293" s="49"/>
      <c r="F293" s="11"/>
      <c r="G293" s="11"/>
      <c r="H293" s="11"/>
      <c r="I293" s="12"/>
      <c r="J293" s="50"/>
      <c r="K293" s="51"/>
      <c r="L293" s="11"/>
      <c r="M293" s="11"/>
      <c r="N293" s="11"/>
      <c r="O293" s="11"/>
    </row>
    <row r="294" spans="3:15" x14ac:dyDescent="0.2">
      <c r="C294" s="11"/>
      <c r="D294" s="49"/>
      <c r="E294" s="49"/>
      <c r="F294" s="11"/>
      <c r="G294" s="11"/>
      <c r="H294" s="11"/>
      <c r="I294" s="12"/>
      <c r="J294" s="50"/>
      <c r="K294" s="51"/>
      <c r="L294" s="11"/>
      <c r="M294" s="11"/>
      <c r="N294" s="11"/>
      <c r="O294" s="11"/>
    </row>
    <row r="295" spans="3:15" x14ac:dyDescent="0.2">
      <c r="C295" s="11"/>
      <c r="D295" s="49"/>
      <c r="E295" s="49"/>
      <c r="F295" s="11"/>
      <c r="G295" s="11"/>
      <c r="H295" s="11"/>
      <c r="I295" s="12"/>
      <c r="J295" s="50"/>
      <c r="K295" s="51"/>
      <c r="L295" s="11"/>
      <c r="M295" s="11"/>
      <c r="N295" s="11"/>
      <c r="O295" s="11"/>
    </row>
    <row r="296" spans="3:15" x14ac:dyDescent="0.2">
      <c r="C296" s="11"/>
      <c r="D296" s="49"/>
      <c r="E296" s="49"/>
      <c r="F296" s="11"/>
      <c r="G296" s="11"/>
      <c r="H296" s="11"/>
      <c r="I296" s="12"/>
      <c r="J296" s="50"/>
      <c r="K296" s="51"/>
      <c r="L296" s="11"/>
      <c r="M296" s="11"/>
      <c r="N296" s="11"/>
      <c r="O296" s="11"/>
    </row>
    <row r="297" spans="3:15" x14ac:dyDescent="0.2">
      <c r="C297" s="11"/>
      <c r="D297" s="49"/>
      <c r="E297" s="49"/>
      <c r="F297" s="11"/>
      <c r="G297" s="11"/>
      <c r="H297" s="11"/>
      <c r="I297" s="12"/>
      <c r="J297" s="50"/>
      <c r="K297" s="51"/>
      <c r="L297" s="11"/>
      <c r="M297" s="11"/>
      <c r="N297" s="11"/>
      <c r="O297" s="11"/>
    </row>
    <row r="298" spans="3:15" x14ac:dyDescent="0.2">
      <c r="C298" s="11"/>
      <c r="D298" s="49"/>
      <c r="E298" s="49"/>
      <c r="F298" s="11"/>
      <c r="G298" s="11"/>
      <c r="H298" s="11"/>
      <c r="I298" s="12"/>
      <c r="J298" s="50"/>
      <c r="K298" s="51"/>
      <c r="L298" s="11"/>
      <c r="M298" s="11"/>
      <c r="N298" s="11"/>
      <c r="O298" s="11"/>
    </row>
    <row r="299" spans="3:15" x14ac:dyDescent="0.2">
      <c r="C299" s="11"/>
      <c r="D299" s="49"/>
      <c r="E299" s="49"/>
      <c r="F299" s="11"/>
      <c r="G299" s="11"/>
      <c r="H299" s="11"/>
      <c r="I299" s="12"/>
      <c r="J299" s="50"/>
      <c r="K299" s="51"/>
      <c r="L299" s="11"/>
      <c r="M299" s="11"/>
      <c r="N299" s="11"/>
      <c r="O299" s="11"/>
    </row>
    <row r="300" spans="3:15" x14ac:dyDescent="0.2">
      <c r="C300" s="11"/>
      <c r="D300" s="49"/>
      <c r="E300" s="49"/>
      <c r="F300" s="11"/>
      <c r="G300" s="11"/>
      <c r="H300" s="11"/>
      <c r="I300" s="12"/>
      <c r="J300" s="50"/>
      <c r="K300" s="51"/>
      <c r="L300" s="11"/>
      <c r="M300" s="11"/>
      <c r="N300" s="11"/>
      <c r="O300" s="11"/>
    </row>
    <row r="301" spans="3:15" x14ac:dyDescent="0.2">
      <c r="C301" s="11"/>
      <c r="D301" s="49"/>
      <c r="E301" s="49"/>
      <c r="F301" s="11"/>
      <c r="G301" s="11"/>
      <c r="H301" s="11"/>
      <c r="I301" s="12"/>
      <c r="J301" s="50"/>
      <c r="K301" s="51"/>
      <c r="L301" s="11"/>
      <c r="M301" s="11"/>
      <c r="N301" s="11"/>
      <c r="O301" s="11"/>
    </row>
    <row r="302" spans="3:15" x14ac:dyDescent="0.2">
      <c r="C302" s="11"/>
      <c r="D302" s="49"/>
      <c r="E302" s="49"/>
      <c r="F302" s="11"/>
      <c r="G302" s="11"/>
      <c r="H302" s="11"/>
      <c r="I302" s="12"/>
      <c r="J302" s="50"/>
      <c r="K302" s="51"/>
      <c r="L302" s="11"/>
      <c r="M302" s="11"/>
      <c r="N302" s="11"/>
      <c r="O302" s="11"/>
    </row>
    <row r="303" spans="3:15" x14ac:dyDescent="0.2">
      <c r="C303" s="11"/>
      <c r="D303" s="49"/>
      <c r="E303" s="49"/>
      <c r="F303" s="11"/>
      <c r="G303" s="11"/>
      <c r="H303" s="11"/>
      <c r="I303" s="12"/>
      <c r="J303" s="50"/>
      <c r="K303" s="51"/>
      <c r="L303" s="11"/>
      <c r="M303" s="11"/>
      <c r="N303" s="11"/>
      <c r="O303" s="11"/>
    </row>
    <row r="304" spans="3:15" x14ac:dyDescent="0.2">
      <c r="C304" s="11"/>
      <c r="D304" s="49"/>
      <c r="E304" s="49"/>
      <c r="F304" s="11"/>
      <c r="G304" s="11"/>
      <c r="H304" s="11"/>
      <c r="I304" s="12"/>
      <c r="J304" s="50"/>
      <c r="K304" s="51"/>
      <c r="L304" s="11"/>
      <c r="M304" s="11"/>
      <c r="N304" s="11"/>
      <c r="O304" s="11"/>
    </row>
    <row r="305" spans="3:15" x14ac:dyDescent="0.2">
      <c r="C305" s="11"/>
      <c r="D305" s="49"/>
      <c r="E305" s="49"/>
      <c r="F305" s="11"/>
      <c r="G305" s="11"/>
      <c r="H305" s="11"/>
      <c r="I305" s="12"/>
      <c r="J305" s="50"/>
      <c r="K305" s="51"/>
      <c r="L305" s="11"/>
      <c r="M305" s="11"/>
      <c r="N305" s="11"/>
      <c r="O305" s="11"/>
    </row>
    <row r="306" spans="3:15" x14ac:dyDescent="0.2">
      <c r="C306" s="11"/>
      <c r="D306" s="49"/>
      <c r="E306" s="49"/>
      <c r="F306" s="11"/>
      <c r="G306" s="11"/>
      <c r="H306" s="11"/>
      <c r="I306" s="12"/>
      <c r="J306" s="50"/>
      <c r="K306" s="51"/>
      <c r="L306" s="11"/>
      <c r="M306" s="11"/>
      <c r="N306" s="11"/>
      <c r="O306" s="11"/>
    </row>
    <row r="307" spans="3:15" x14ac:dyDescent="0.2">
      <c r="C307" s="11"/>
      <c r="D307" s="49"/>
      <c r="E307" s="49"/>
      <c r="F307" s="11"/>
      <c r="G307" s="11"/>
      <c r="H307" s="11"/>
      <c r="I307" s="12"/>
      <c r="J307" s="50"/>
      <c r="K307" s="51"/>
      <c r="L307" s="11"/>
      <c r="M307" s="11"/>
      <c r="N307" s="11"/>
      <c r="O307" s="11"/>
    </row>
    <row r="308" spans="3:15" x14ac:dyDescent="0.2">
      <c r="C308" s="11"/>
      <c r="D308" s="49"/>
      <c r="E308" s="49"/>
      <c r="F308" s="11"/>
      <c r="G308" s="11"/>
      <c r="H308" s="11"/>
      <c r="I308" s="12"/>
      <c r="J308" s="50"/>
      <c r="K308" s="51"/>
      <c r="L308" s="11"/>
      <c r="M308" s="11"/>
      <c r="N308" s="11"/>
      <c r="O308" s="11"/>
    </row>
    <row r="309" spans="3:15" x14ac:dyDescent="0.2">
      <c r="C309" s="11"/>
      <c r="D309" s="49"/>
      <c r="E309" s="49"/>
      <c r="F309" s="11"/>
      <c r="G309" s="11"/>
      <c r="H309" s="11"/>
      <c r="I309" s="12"/>
      <c r="J309" s="50"/>
      <c r="K309" s="51"/>
      <c r="L309" s="11"/>
      <c r="M309" s="11"/>
      <c r="N309" s="11"/>
      <c r="O309" s="11"/>
    </row>
    <row r="310" spans="3:15" x14ac:dyDescent="0.2">
      <c r="C310" s="11"/>
      <c r="D310" s="49"/>
      <c r="E310" s="49"/>
      <c r="F310" s="11"/>
      <c r="G310" s="11"/>
      <c r="H310" s="11"/>
      <c r="I310" s="12"/>
      <c r="J310" s="50"/>
      <c r="K310" s="51"/>
      <c r="L310" s="11"/>
      <c r="M310" s="11"/>
      <c r="N310" s="11"/>
      <c r="O310" s="11"/>
    </row>
    <row r="311" spans="3:15" x14ac:dyDescent="0.2">
      <c r="C311" s="11"/>
      <c r="D311" s="49"/>
      <c r="E311" s="49"/>
      <c r="F311" s="11"/>
      <c r="G311" s="11"/>
      <c r="H311" s="11"/>
      <c r="I311" s="12"/>
      <c r="J311" s="50"/>
      <c r="K311" s="51"/>
      <c r="L311" s="11"/>
      <c r="M311" s="11"/>
      <c r="N311" s="11"/>
      <c r="O311" s="11"/>
    </row>
    <row r="312" spans="3:15" x14ac:dyDescent="0.2">
      <c r="C312" s="11"/>
      <c r="D312" s="49"/>
      <c r="E312" s="49"/>
      <c r="F312" s="11"/>
      <c r="G312" s="11"/>
      <c r="H312" s="11"/>
      <c r="I312" s="12"/>
      <c r="J312" s="50"/>
      <c r="K312" s="51"/>
      <c r="L312" s="11"/>
      <c r="M312" s="11"/>
      <c r="N312" s="11"/>
      <c r="O312" s="11"/>
    </row>
    <row r="313" spans="3:15" x14ac:dyDescent="0.2">
      <c r="C313" s="11"/>
      <c r="D313" s="49"/>
      <c r="E313" s="49"/>
      <c r="F313" s="11"/>
      <c r="G313" s="11"/>
      <c r="H313" s="11"/>
      <c r="I313" s="12"/>
      <c r="J313" s="50"/>
      <c r="K313" s="51"/>
      <c r="L313" s="11"/>
      <c r="M313" s="11"/>
      <c r="N313" s="11"/>
      <c r="O313" s="11"/>
    </row>
    <row r="314" spans="3:15" x14ac:dyDescent="0.2">
      <c r="C314" s="11"/>
      <c r="D314" s="49"/>
      <c r="E314" s="49"/>
      <c r="F314" s="11"/>
      <c r="G314" s="11"/>
      <c r="H314" s="11"/>
      <c r="I314" s="12"/>
      <c r="J314" s="50"/>
      <c r="K314" s="51"/>
      <c r="L314" s="11"/>
      <c r="M314" s="11"/>
      <c r="N314" s="11"/>
      <c r="O314" s="11"/>
    </row>
    <row r="315" spans="3:15" x14ac:dyDescent="0.2">
      <c r="C315" s="11"/>
      <c r="D315" s="49"/>
      <c r="E315" s="49"/>
      <c r="F315" s="11"/>
      <c r="G315" s="11"/>
      <c r="H315" s="11"/>
      <c r="I315" s="12"/>
      <c r="J315" s="50"/>
      <c r="K315" s="51"/>
      <c r="L315" s="11"/>
      <c r="M315" s="11"/>
      <c r="N315" s="11"/>
      <c r="O315" s="11"/>
    </row>
    <row r="316" spans="3:15" x14ac:dyDescent="0.2">
      <c r="C316" s="11"/>
      <c r="D316" s="49"/>
      <c r="E316" s="49"/>
      <c r="F316" s="11"/>
      <c r="G316" s="11"/>
      <c r="H316" s="11"/>
      <c r="I316" s="12"/>
      <c r="J316" s="50"/>
      <c r="K316" s="51"/>
      <c r="L316" s="11"/>
      <c r="M316" s="11"/>
      <c r="N316" s="11"/>
      <c r="O316" s="11"/>
    </row>
    <row r="317" spans="3:15" x14ac:dyDescent="0.2">
      <c r="C317" s="11"/>
      <c r="D317" s="49"/>
      <c r="E317" s="49"/>
      <c r="F317" s="11"/>
      <c r="G317" s="11"/>
      <c r="H317" s="11"/>
      <c r="I317" s="12"/>
      <c r="J317" s="50"/>
      <c r="K317" s="51"/>
      <c r="L317" s="11"/>
      <c r="M317" s="11"/>
      <c r="N317" s="11"/>
      <c r="O317" s="11"/>
    </row>
    <row r="318" spans="3:15" x14ac:dyDescent="0.2">
      <c r="C318" s="11"/>
      <c r="D318" s="49"/>
      <c r="E318" s="49"/>
      <c r="F318" s="11"/>
      <c r="G318" s="11"/>
      <c r="H318" s="11"/>
      <c r="I318" s="12"/>
      <c r="J318" s="50"/>
      <c r="K318" s="51"/>
      <c r="L318" s="11"/>
      <c r="M318" s="11"/>
      <c r="N318" s="11"/>
      <c r="O318" s="11"/>
    </row>
    <row r="319" spans="3:15" x14ac:dyDescent="0.2">
      <c r="C319" s="11"/>
      <c r="D319" s="49"/>
      <c r="E319" s="49"/>
      <c r="F319" s="11"/>
      <c r="G319" s="11"/>
      <c r="H319" s="11"/>
      <c r="I319" s="12"/>
      <c r="J319" s="50"/>
      <c r="K319" s="51"/>
      <c r="L319" s="11"/>
      <c r="M319" s="11"/>
      <c r="N319" s="11"/>
      <c r="O319" s="11"/>
    </row>
    <row r="320" spans="3:15" x14ac:dyDescent="0.2">
      <c r="C320" s="11"/>
      <c r="D320" s="49"/>
      <c r="E320" s="49"/>
      <c r="F320" s="11"/>
      <c r="G320" s="11"/>
      <c r="H320" s="11"/>
      <c r="I320" s="12"/>
      <c r="J320" s="50"/>
      <c r="K320" s="51"/>
      <c r="L320" s="11"/>
      <c r="M320" s="11"/>
      <c r="N320" s="11"/>
      <c r="O320" s="11"/>
    </row>
    <row r="321" spans="3:15" x14ac:dyDescent="0.2">
      <c r="C321" s="11"/>
      <c r="D321" s="49"/>
      <c r="E321" s="49"/>
      <c r="F321" s="11"/>
      <c r="G321" s="11"/>
      <c r="H321" s="11"/>
      <c r="I321" s="12"/>
      <c r="J321" s="50"/>
      <c r="K321" s="51"/>
      <c r="L321" s="11"/>
      <c r="M321" s="11"/>
      <c r="N321" s="11"/>
      <c r="O321" s="11"/>
    </row>
    <row r="322" spans="3:15" x14ac:dyDescent="0.2">
      <c r="C322" s="11"/>
      <c r="D322" s="49"/>
      <c r="E322" s="49"/>
      <c r="F322" s="11"/>
      <c r="G322" s="11"/>
      <c r="H322" s="11"/>
      <c r="I322" s="12"/>
      <c r="J322" s="50"/>
      <c r="K322" s="51"/>
      <c r="L322" s="11"/>
      <c r="M322" s="11"/>
      <c r="N322" s="11"/>
      <c r="O322" s="11"/>
    </row>
    <row r="323" spans="3:15" x14ac:dyDescent="0.2">
      <c r="C323" s="11"/>
      <c r="D323" s="49"/>
      <c r="E323" s="49"/>
      <c r="F323" s="11"/>
      <c r="G323" s="11"/>
      <c r="H323" s="11"/>
      <c r="I323" s="12"/>
      <c r="J323" s="50"/>
      <c r="K323" s="51"/>
      <c r="L323" s="11"/>
      <c r="M323" s="11"/>
      <c r="N323" s="11"/>
      <c r="O323" s="11"/>
    </row>
    <row r="324" spans="3:15" x14ac:dyDescent="0.2">
      <c r="C324" s="11"/>
      <c r="D324" s="49"/>
      <c r="E324" s="49"/>
      <c r="F324" s="11"/>
      <c r="G324" s="11"/>
      <c r="H324" s="11"/>
      <c r="I324" s="12"/>
      <c r="J324" s="50"/>
      <c r="K324" s="51"/>
      <c r="L324" s="11"/>
      <c r="M324" s="11"/>
      <c r="N324" s="11"/>
      <c r="O324" s="11"/>
    </row>
    <row r="325" spans="3:15" x14ac:dyDescent="0.2">
      <c r="C325" s="11"/>
      <c r="D325" s="49"/>
      <c r="E325" s="49"/>
      <c r="F325" s="11"/>
      <c r="G325" s="11"/>
      <c r="H325" s="11"/>
      <c r="I325" s="12"/>
      <c r="J325" s="50"/>
      <c r="K325" s="51"/>
      <c r="L325" s="11"/>
      <c r="M325" s="11"/>
      <c r="N325" s="11"/>
      <c r="O325" s="11"/>
    </row>
    <row r="326" spans="3:15" x14ac:dyDescent="0.2">
      <c r="C326" s="11"/>
      <c r="D326" s="49"/>
      <c r="E326" s="49"/>
      <c r="F326" s="11"/>
      <c r="G326" s="11"/>
      <c r="H326" s="11"/>
      <c r="I326" s="12"/>
      <c r="J326" s="50"/>
      <c r="K326" s="51"/>
      <c r="L326" s="11"/>
      <c r="M326" s="11"/>
      <c r="N326" s="11"/>
      <c r="O326" s="11"/>
    </row>
    <row r="327" spans="3:15" x14ac:dyDescent="0.2">
      <c r="C327" s="11"/>
      <c r="D327" s="49"/>
      <c r="E327" s="49"/>
      <c r="F327" s="11"/>
      <c r="G327" s="11"/>
      <c r="H327" s="11"/>
      <c r="I327" s="12"/>
      <c r="J327" s="50"/>
      <c r="K327" s="51"/>
      <c r="L327" s="11"/>
      <c r="M327" s="11"/>
      <c r="N327" s="11"/>
      <c r="O327" s="11"/>
    </row>
    <row r="328" spans="3:15" x14ac:dyDescent="0.2">
      <c r="C328" s="11"/>
      <c r="D328" s="49"/>
      <c r="E328" s="49"/>
      <c r="F328" s="11"/>
      <c r="G328" s="11"/>
      <c r="H328" s="11"/>
      <c r="I328" s="12"/>
      <c r="J328" s="50"/>
      <c r="K328" s="51"/>
      <c r="L328" s="11"/>
      <c r="M328" s="11"/>
      <c r="N328" s="11"/>
      <c r="O328" s="11"/>
    </row>
    <row r="329" spans="3:15" x14ac:dyDescent="0.2">
      <c r="C329" s="11"/>
      <c r="D329" s="49"/>
      <c r="E329" s="49"/>
      <c r="F329" s="11"/>
      <c r="G329" s="11"/>
      <c r="H329" s="11"/>
      <c r="I329" s="12"/>
      <c r="J329" s="50"/>
      <c r="K329" s="51"/>
      <c r="L329" s="11"/>
      <c r="M329" s="11"/>
      <c r="N329" s="11"/>
      <c r="O329" s="11"/>
    </row>
    <row r="330" spans="3:15" x14ac:dyDescent="0.2">
      <c r="C330" s="11"/>
      <c r="D330" s="49"/>
      <c r="E330" s="49"/>
      <c r="F330" s="11"/>
      <c r="G330" s="11"/>
      <c r="H330" s="11"/>
      <c r="I330" s="12"/>
      <c r="J330" s="50"/>
      <c r="K330" s="51"/>
      <c r="L330" s="11"/>
      <c r="M330" s="11"/>
      <c r="N330" s="11"/>
      <c r="O330" s="11"/>
    </row>
    <row r="331" spans="3:15" x14ac:dyDescent="0.2">
      <c r="C331" s="11"/>
      <c r="D331" s="49"/>
      <c r="E331" s="49"/>
      <c r="F331" s="11"/>
      <c r="G331" s="11"/>
      <c r="H331" s="11"/>
      <c r="I331" s="12"/>
      <c r="J331" s="50"/>
      <c r="K331" s="51"/>
      <c r="L331" s="11"/>
      <c r="M331" s="11"/>
      <c r="N331" s="11"/>
      <c r="O331" s="11"/>
    </row>
    <row r="332" spans="3:15" x14ac:dyDescent="0.2">
      <c r="C332" s="11"/>
      <c r="D332" s="49"/>
      <c r="E332" s="49"/>
      <c r="F332" s="11"/>
      <c r="G332" s="11"/>
      <c r="H332" s="11"/>
      <c r="I332" s="12"/>
      <c r="J332" s="50"/>
      <c r="K332" s="51"/>
      <c r="L332" s="11"/>
      <c r="M332" s="11"/>
      <c r="N332" s="11"/>
      <c r="O332" s="11"/>
    </row>
    <row r="333" spans="3:15" x14ac:dyDescent="0.2">
      <c r="C333" s="11"/>
      <c r="D333" s="49"/>
      <c r="E333" s="49"/>
      <c r="F333" s="11"/>
      <c r="G333" s="11"/>
      <c r="H333" s="11"/>
      <c r="I333" s="12"/>
      <c r="J333" s="50"/>
      <c r="K333" s="51"/>
      <c r="L333" s="11"/>
      <c r="M333" s="11"/>
      <c r="N333" s="11"/>
      <c r="O333" s="11"/>
    </row>
    <row r="334" spans="3:15" x14ac:dyDescent="0.2">
      <c r="C334" s="11"/>
      <c r="D334" s="49"/>
      <c r="E334" s="49"/>
      <c r="F334" s="11"/>
      <c r="G334" s="11"/>
      <c r="H334" s="11"/>
      <c r="I334" s="12"/>
      <c r="J334" s="50"/>
      <c r="K334" s="51"/>
      <c r="L334" s="11"/>
      <c r="M334" s="11"/>
      <c r="N334" s="11"/>
      <c r="O334" s="11"/>
    </row>
    <row r="335" spans="3:15" x14ac:dyDescent="0.2">
      <c r="C335" s="11"/>
      <c r="D335" s="49"/>
      <c r="E335" s="49"/>
      <c r="F335" s="11"/>
      <c r="G335" s="11"/>
      <c r="H335" s="11"/>
      <c r="I335" s="12"/>
      <c r="J335" s="50"/>
      <c r="K335" s="51"/>
      <c r="L335" s="11"/>
      <c r="M335" s="11"/>
      <c r="N335" s="11"/>
      <c r="O335" s="11"/>
    </row>
    <row r="336" spans="3:15" x14ac:dyDescent="0.2">
      <c r="C336" s="11"/>
      <c r="D336" s="49"/>
      <c r="E336" s="49"/>
      <c r="F336" s="11"/>
      <c r="G336" s="11"/>
      <c r="H336" s="11"/>
      <c r="I336" s="12"/>
      <c r="J336" s="50"/>
      <c r="K336" s="51"/>
      <c r="L336" s="11"/>
      <c r="M336" s="11"/>
      <c r="N336" s="11"/>
      <c r="O336" s="11"/>
    </row>
    <row r="337" spans="3:15" x14ac:dyDescent="0.2">
      <c r="C337" s="11"/>
      <c r="D337" s="49"/>
      <c r="E337" s="49"/>
      <c r="F337" s="11"/>
      <c r="G337" s="11"/>
      <c r="H337" s="11"/>
      <c r="I337" s="12"/>
      <c r="J337" s="50"/>
      <c r="K337" s="51"/>
      <c r="L337" s="11"/>
      <c r="M337" s="11"/>
      <c r="N337" s="11"/>
      <c r="O337" s="11"/>
    </row>
    <row r="338" spans="3:15" x14ac:dyDescent="0.2">
      <c r="C338" s="11"/>
      <c r="D338" s="49"/>
      <c r="E338" s="49"/>
      <c r="F338" s="11"/>
      <c r="G338" s="11"/>
      <c r="H338" s="11"/>
      <c r="I338" s="12"/>
      <c r="J338" s="50"/>
      <c r="K338" s="51"/>
      <c r="L338" s="11"/>
      <c r="M338" s="11"/>
      <c r="N338" s="11"/>
      <c r="O338" s="11"/>
    </row>
    <row r="339" spans="3:15" x14ac:dyDescent="0.2">
      <c r="C339" s="11"/>
      <c r="D339" s="49"/>
      <c r="E339" s="49"/>
      <c r="F339" s="11"/>
      <c r="G339" s="11"/>
      <c r="H339" s="11"/>
      <c r="I339" s="12"/>
      <c r="J339" s="50"/>
      <c r="K339" s="51"/>
      <c r="L339" s="11"/>
      <c r="M339" s="11"/>
      <c r="N339" s="11"/>
      <c r="O339" s="11"/>
    </row>
    <row r="340" spans="3:15" x14ac:dyDescent="0.2">
      <c r="C340" s="11"/>
      <c r="D340" s="49"/>
      <c r="E340" s="49"/>
      <c r="F340" s="11"/>
      <c r="G340" s="11"/>
      <c r="H340" s="11"/>
      <c r="I340" s="12"/>
      <c r="J340" s="50"/>
      <c r="K340" s="51"/>
      <c r="L340" s="11"/>
      <c r="M340" s="11"/>
      <c r="N340" s="11"/>
      <c r="O340" s="11"/>
    </row>
    <row r="341" spans="3:15" x14ac:dyDescent="0.2">
      <c r="C341" s="11"/>
      <c r="D341" s="49"/>
      <c r="E341" s="49"/>
      <c r="F341" s="11"/>
      <c r="G341" s="11"/>
      <c r="H341" s="11"/>
      <c r="I341" s="12"/>
      <c r="J341" s="50"/>
      <c r="K341" s="51"/>
      <c r="L341" s="11"/>
      <c r="M341" s="11"/>
      <c r="N341" s="11"/>
      <c r="O341" s="11"/>
    </row>
    <row r="342" spans="3:15" x14ac:dyDescent="0.2">
      <c r="C342" s="11"/>
      <c r="D342" s="49"/>
      <c r="E342" s="49"/>
      <c r="F342" s="11"/>
      <c r="G342" s="11"/>
      <c r="H342" s="11"/>
      <c r="I342" s="12"/>
      <c r="J342" s="50"/>
      <c r="K342" s="51"/>
      <c r="L342" s="11"/>
      <c r="M342" s="11"/>
      <c r="N342" s="11"/>
      <c r="O342" s="11"/>
    </row>
    <row r="343" spans="3:15" x14ac:dyDescent="0.2">
      <c r="C343" s="11"/>
      <c r="D343" s="49"/>
      <c r="E343" s="49"/>
      <c r="F343" s="11"/>
      <c r="G343" s="11"/>
      <c r="H343" s="11"/>
      <c r="I343" s="12"/>
      <c r="J343" s="50"/>
      <c r="K343" s="51"/>
      <c r="L343" s="11"/>
      <c r="M343" s="11"/>
      <c r="N343" s="11"/>
      <c r="O343" s="11"/>
    </row>
    <row r="344" spans="3:15" x14ac:dyDescent="0.2">
      <c r="C344" s="11"/>
      <c r="D344" s="49"/>
      <c r="E344" s="49"/>
      <c r="F344" s="11"/>
      <c r="G344" s="11"/>
      <c r="H344" s="11"/>
      <c r="I344" s="12"/>
      <c r="J344" s="50"/>
      <c r="K344" s="51"/>
      <c r="L344" s="11"/>
      <c r="M344" s="11"/>
      <c r="N344" s="11"/>
      <c r="O344" s="11"/>
    </row>
    <row r="345" spans="3:15" x14ac:dyDescent="0.2">
      <c r="C345" s="11"/>
      <c r="D345" s="49"/>
      <c r="E345" s="49"/>
      <c r="F345" s="11"/>
      <c r="G345" s="11"/>
      <c r="H345" s="11"/>
      <c r="I345" s="12"/>
      <c r="J345" s="50"/>
      <c r="K345" s="51"/>
      <c r="L345" s="11"/>
      <c r="M345" s="11"/>
      <c r="N345" s="11"/>
      <c r="O345" s="11"/>
    </row>
    <row r="346" spans="3:15" x14ac:dyDescent="0.2">
      <c r="C346" s="11"/>
      <c r="D346" s="49"/>
      <c r="E346" s="49"/>
      <c r="F346" s="11"/>
      <c r="G346" s="11"/>
      <c r="H346" s="11"/>
      <c r="I346" s="12"/>
      <c r="J346" s="50"/>
      <c r="K346" s="51"/>
      <c r="L346" s="11"/>
      <c r="M346" s="11"/>
      <c r="N346" s="11"/>
      <c r="O346" s="11"/>
    </row>
    <row r="347" spans="3:15" x14ac:dyDescent="0.2">
      <c r="C347" s="11"/>
      <c r="D347" s="49"/>
      <c r="E347" s="49"/>
      <c r="F347" s="11"/>
      <c r="G347" s="11"/>
      <c r="H347" s="11"/>
      <c r="I347" s="12"/>
      <c r="J347" s="50"/>
      <c r="K347" s="51"/>
      <c r="L347" s="11"/>
      <c r="M347" s="11"/>
      <c r="N347" s="11"/>
      <c r="O347" s="11"/>
    </row>
    <row r="348" spans="3:15" x14ac:dyDescent="0.2">
      <c r="C348" s="11"/>
      <c r="D348" s="49"/>
      <c r="E348" s="49"/>
      <c r="F348" s="11"/>
      <c r="G348" s="11"/>
      <c r="H348" s="11"/>
      <c r="I348" s="12"/>
      <c r="J348" s="50"/>
      <c r="K348" s="51"/>
      <c r="L348" s="11"/>
      <c r="M348" s="11"/>
      <c r="N348" s="11"/>
      <c r="O348" s="11"/>
    </row>
    <row r="349" spans="3:15" x14ac:dyDescent="0.2">
      <c r="C349" s="11"/>
      <c r="D349" s="49"/>
      <c r="E349" s="49"/>
      <c r="F349" s="11"/>
      <c r="G349" s="11"/>
      <c r="H349" s="11"/>
      <c r="I349" s="12"/>
      <c r="J349" s="50"/>
      <c r="K349" s="51"/>
      <c r="L349" s="11"/>
      <c r="M349" s="11"/>
      <c r="N349" s="11"/>
      <c r="O349" s="11"/>
    </row>
    <row r="350" spans="3:15" x14ac:dyDescent="0.2">
      <c r="C350" s="11"/>
      <c r="D350" s="49"/>
      <c r="E350" s="49"/>
      <c r="F350" s="11"/>
      <c r="G350" s="11"/>
      <c r="H350" s="11"/>
      <c r="I350" s="12"/>
      <c r="J350" s="50"/>
      <c r="K350" s="51"/>
      <c r="L350" s="11"/>
      <c r="M350" s="11"/>
      <c r="N350" s="11"/>
      <c r="O350" s="11"/>
    </row>
    <row r="351" spans="3:15" x14ac:dyDescent="0.2">
      <c r="C351" s="11"/>
      <c r="D351" s="49"/>
      <c r="E351" s="49"/>
      <c r="F351" s="11"/>
      <c r="G351" s="11"/>
      <c r="H351" s="11"/>
      <c r="I351" s="12"/>
      <c r="J351" s="50"/>
      <c r="K351" s="51"/>
      <c r="L351" s="11"/>
      <c r="M351" s="11"/>
      <c r="N351" s="11"/>
      <c r="O351" s="11"/>
    </row>
    <row r="352" spans="3:15" x14ac:dyDescent="0.2">
      <c r="C352" s="11"/>
      <c r="D352" s="49"/>
      <c r="E352" s="49"/>
      <c r="F352" s="11"/>
      <c r="G352" s="11"/>
      <c r="H352" s="11"/>
      <c r="I352" s="12"/>
      <c r="J352" s="50"/>
      <c r="K352" s="51"/>
      <c r="L352" s="11"/>
      <c r="M352" s="11"/>
      <c r="N352" s="11"/>
      <c r="O352" s="11"/>
    </row>
    <row r="353" spans="3:15" x14ac:dyDescent="0.2">
      <c r="C353" s="11"/>
      <c r="D353" s="49"/>
      <c r="E353" s="49"/>
      <c r="F353" s="11"/>
      <c r="G353" s="11"/>
      <c r="H353" s="11"/>
      <c r="I353" s="12"/>
      <c r="J353" s="50"/>
      <c r="K353" s="51"/>
      <c r="L353" s="11"/>
      <c r="M353" s="11"/>
      <c r="N353" s="11"/>
      <c r="O353" s="11"/>
    </row>
    <row r="354" spans="3:15" x14ac:dyDescent="0.2">
      <c r="C354" s="11"/>
      <c r="D354" s="49"/>
      <c r="E354" s="49"/>
      <c r="F354" s="11"/>
      <c r="G354" s="11"/>
      <c r="H354" s="11"/>
      <c r="I354" s="12"/>
      <c r="J354" s="50"/>
      <c r="K354" s="51"/>
      <c r="L354" s="11"/>
      <c r="M354" s="11"/>
      <c r="N354" s="11"/>
      <c r="O354" s="11"/>
    </row>
    <row r="355" spans="3:15" x14ac:dyDescent="0.2">
      <c r="C355" s="11"/>
      <c r="D355" s="49"/>
      <c r="E355" s="49"/>
      <c r="F355" s="11"/>
      <c r="G355" s="11"/>
      <c r="H355" s="11"/>
      <c r="I355" s="12"/>
      <c r="J355" s="50"/>
      <c r="K355" s="51"/>
      <c r="L355" s="11"/>
      <c r="M355" s="11"/>
      <c r="N355" s="11"/>
      <c r="O355" s="11"/>
    </row>
    <row r="356" spans="3:15" x14ac:dyDescent="0.2">
      <c r="C356" s="11"/>
      <c r="D356" s="49"/>
      <c r="E356" s="49"/>
      <c r="F356" s="11"/>
      <c r="G356" s="11"/>
      <c r="H356" s="11"/>
      <c r="I356" s="12"/>
      <c r="J356" s="50"/>
      <c r="K356" s="51"/>
      <c r="L356" s="11"/>
      <c r="M356" s="11"/>
      <c r="N356" s="11"/>
      <c r="O356" s="11"/>
    </row>
    <row r="357" spans="3:15" x14ac:dyDescent="0.2">
      <c r="C357" s="11"/>
      <c r="D357" s="49"/>
      <c r="E357" s="49"/>
      <c r="F357" s="11"/>
      <c r="G357" s="11"/>
      <c r="H357" s="11"/>
      <c r="I357" s="12"/>
      <c r="J357" s="50"/>
      <c r="K357" s="51"/>
      <c r="L357" s="11"/>
      <c r="M357" s="11"/>
      <c r="N357" s="11"/>
      <c r="O357" s="11"/>
    </row>
    <row r="358" spans="3:15" x14ac:dyDescent="0.2">
      <c r="C358" s="11"/>
      <c r="D358" s="49"/>
      <c r="E358" s="49"/>
      <c r="F358" s="11"/>
      <c r="G358" s="11"/>
      <c r="H358" s="11"/>
      <c r="I358" s="12"/>
      <c r="J358" s="50"/>
      <c r="K358" s="51"/>
      <c r="L358" s="11"/>
      <c r="M358" s="11"/>
      <c r="N358" s="11"/>
      <c r="O358" s="11"/>
    </row>
    <row r="359" spans="3:15" x14ac:dyDescent="0.2">
      <c r="C359" s="11"/>
      <c r="D359" s="49"/>
      <c r="E359" s="49"/>
      <c r="F359" s="11"/>
      <c r="G359" s="11"/>
      <c r="H359" s="11"/>
      <c r="I359" s="12"/>
      <c r="J359" s="50"/>
      <c r="K359" s="51"/>
      <c r="L359" s="11"/>
      <c r="M359" s="11"/>
      <c r="N359" s="11"/>
      <c r="O359" s="11"/>
    </row>
    <row r="360" spans="3:15" x14ac:dyDescent="0.2">
      <c r="C360" s="11"/>
      <c r="D360" s="49"/>
      <c r="E360" s="49"/>
      <c r="F360" s="11"/>
      <c r="G360" s="11"/>
      <c r="H360" s="11"/>
      <c r="I360" s="12"/>
      <c r="J360" s="50"/>
      <c r="K360" s="51"/>
      <c r="L360" s="11"/>
      <c r="M360" s="11"/>
      <c r="N360" s="11"/>
      <c r="O360" s="11"/>
    </row>
    <row r="361" spans="3:15" x14ac:dyDescent="0.2">
      <c r="C361" s="11"/>
      <c r="D361" s="49"/>
      <c r="E361" s="49"/>
      <c r="F361" s="11"/>
      <c r="G361" s="11"/>
      <c r="H361" s="11"/>
      <c r="I361" s="12"/>
      <c r="J361" s="50"/>
      <c r="K361" s="51"/>
      <c r="L361" s="11"/>
      <c r="M361" s="11"/>
      <c r="N361" s="11"/>
      <c r="O361" s="11"/>
    </row>
    <row r="362" spans="3:15" x14ac:dyDescent="0.2">
      <c r="C362" s="11"/>
      <c r="D362" s="49"/>
      <c r="E362" s="49"/>
      <c r="F362" s="11"/>
      <c r="G362" s="11"/>
      <c r="H362" s="11"/>
      <c r="I362" s="12"/>
      <c r="J362" s="50"/>
      <c r="K362" s="51"/>
      <c r="L362" s="11"/>
      <c r="M362" s="11"/>
      <c r="N362" s="11"/>
      <c r="O362" s="11"/>
    </row>
    <row r="363" spans="3:15" x14ac:dyDescent="0.2">
      <c r="C363" s="11"/>
      <c r="D363" s="49"/>
      <c r="E363" s="49"/>
      <c r="F363" s="11"/>
      <c r="G363" s="11"/>
      <c r="H363" s="11"/>
      <c r="I363" s="12"/>
      <c r="J363" s="50"/>
      <c r="K363" s="51"/>
      <c r="L363" s="11"/>
      <c r="M363" s="11"/>
      <c r="N363" s="11"/>
      <c r="O363" s="11"/>
    </row>
    <row r="364" spans="3:15" x14ac:dyDescent="0.2">
      <c r="C364" s="11"/>
      <c r="D364" s="49"/>
      <c r="E364" s="49"/>
      <c r="F364" s="11"/>
      <c r="G364" s="11"/>
      <c r="H364" s="11"/>
      <c r="I364" s="12"/>
      <c r="J364" s="50"/>
      <c r="K364" s="51"/>
      <c r="L364" s="11"/>
      <c r="M364" s="11"/>
      <c r="N364" s="11"/>
      <c r="O364" s="11"/>
    </row>
    <row r="365" spans="3:15" x14ac:dyDescent="0.2">
      <c r="C365" s="11"/>
      <c r="D365" s="49"/>
      <c r="E365" s="49"/>
      <c r="F365" s="11"/>
      <c r="G365" s="11"/>
      <c r="H365" s="11"/>
      <c r="I365" s="12"/>
      <c r="J365" s="50"/>
      <c r="K365" s="51"/>
      <c r="L365" s="11"/>
      <c r="M365" s="11"/>
      <c r="N365" s="11"/>
      <c r="O365" s="11"/>
    </row>
    <row r="366" spans="3:15" x14ac:dyDescent="0.2">
      <c r="C366" s="11"/>
      <c r="D366" s="49"/>
      <c r="E366" s="49"/>
      <c r="F366" s="11"/>
      <c r="G366" s="11"/>
      <c r="H366" s="11"/>
      <c r="I366" s="12"/>
      <c r="J366" s="50"/>
      <c r="K366" s="51"/>
      <c r="L366" s="11"/>
      <c r="M366" s="11"/>
      <c r="N366" s="11"/>
      <c r="O366" s="11"/>
    </row>
    <row r="367" spans="3:15" x14ac:dyDescent="0.2">
      <c r="C367" s="11"/>
      <c r="D367" s="49"/>
      <c r="E367" s="49"/>
      <c r="F367" s="11"/>
      <c r="G367" s="11"/>
      <c r="H367" s="11"/>
      <c r="I367" s="12"/>
      <c r="J367" s="50"/>
      <c r="K367" s="51"/>
      <c r="L367" s="11"/>
      <c r="M367" s="11"/>
      <c r="N367" s="11"/>
      <c r="O367" s="11"/>
    </row>
    <row r="368" spans="3:15" x14ac:dyDescent="0.2">
      <c r="C368" s="11"/>
      <c r="D368" s="49"/>
      <c r="E368" s="49"/>
      <c r="F368" s="11"/>
      <c r="G368" s="11"/>
      <c r="H368" s="11"/>
      <c r="I368" s="12"/>
      <c r="J368" s="50"/>
      <c r="K368" s="51"/>
      <c r="L368" s="11"/>
      <c r="M368" s="11"/>
      <c r="N368" s="11"/>
      <c r="O368" s="11"/>
    </row>
    <row r="369" spans="3:15" x14ac:dyDescent="0.2">
      <c r="C369" s="11"/>
      <c r="D369" s="49"/>
      <c r="E369" s="49"/>
      <c r="F369" s="11"/>
      <c r="G369" s="11"/>
      <c r="H369" s="11"/>
      <c r="I369" s="12"/>
      <c r="J369" s="50"/>
      <c r="K369" s="51"/>
      <c r="L369" s="11"/>
      <c r="M369" s="11"/>
      <c r="N369" s="11"/>
      <c r="O369" s="11"/>
    </row>
    <row r="370" spans="3:15" x14ac:dyDescent="0.2">
      <c r="C370" s="11"/>
      <c r="D370" s="49"/>
      <c r="E370" s="49"/>
      <c r="F370" s="11"/>
      <c r="G370" s="11"/>
      <c r="H370" s="11"/>
      <c r="I370" s="12"/>
      <c r="J370" s="50"/>
      <c r="K370" s="51"/>
      <c r="L370" s="11"/>
      <c r="M370" s="11"/>
      <c r="N370" s="11"/>
      <c r="O370" s="11"/>
    </row>
    <row r="371" spans="3:15" x14ac:dyDescent="0.2">
      <c r="C371" s="11"/>
      <c r="D371" s="49"/>
      <c r="E371" s="49"/>
      <c r="F371" s="11"/>
      <c r="G371" s="11"/>
      <c r="H371" s="11"/>
      <c r="I371" s="12"/>
      <c r="J371" s="50"/>
      <c r="K371" s="51"/>
      <c r="L371" s="11"/>
      <c r="M371" s="11"/>
      <c r="N371" s="11"/>
      <c r="O371" s="11"/>
    </row>
    <row r="372" spans="3:15" x14ac:dyDescent="0.2">
      <c r="C372" s="11"/>
      <c r="D372" s="49"/>
      <c r="E372" s="49"/>
      <c r="F372" s="11"/>
      <c r="G372" s="11"/>
      <c r="H372" s="11"/>
      <c r="I372" s="12"/>
      <c r="J372" s="50"/>
      <c r="K372" s="51"/>
      <c r="L372" s="11"/>
      <c r="M372" s="11"/>
      <c r="N372" s="11"/>
      <c r="O372" s="11"/>
    </row>
    <row r="373" spans="3:15" x14ac:dyDescent="0.2">
      <c r="C373" s="11"/>
      <c r="D373" s="49"/>
      <c r="E373" s="49"/>
      <c r="F373" s="11"/>
      <c r="G373" s="11"/>
      <c r="H373" s="11"/>
      <c r="I373" s="12"/>
      <c r="J373" s="50"/>
      <c r="K373" s="51"/>
      <c r="L373" s="11"/>
      <c r="M373" s="11"/>
      <c r="N373" s="11"/>
      <c r="O373" s="11"/>
    </row>
    <row r="374" spans="3:15" x14ac:dyDescent="0.2">
      <c r="C374" s="11"/>
      <c r="D374" s="49"/>
      <c r="E374" s="49"/>
      <c r="F374" s="11"/>
      <c r="G374" s="11"/>
      <c r="H374" s="11"/>
      <c r="I374" s="12"/>
      <c r="J374" s="50"/>
      <c r="K374" s="51"/>
      <c r="L374" s="11"/>
      <c r="M374" s="11"/>
      <c r="N374" s="11"/>
      <c r="O374" s="11"/>
    </row>
    <row r="375" spans="3:15" x14ac:dyDescent="0.2">
      <c r="C375" s="11"/>
      <c r="D375" s="49"/>
      <c r="E375" s="49"/>
      <c r="F375" s="11"/>
      <c r="G375" s="11"/>
      <c r="H375" s="11"/>
      <c r="I375" s="12"/>
      <c r="J375" s="50"/>
      <c r="K375" s="51"/>
      <c r="L375" s="11"/>
      <c r="M375" s="11"/>
      <c r="N375" s="11"/>
      <c r="O375" s="11"/>
    </row>
    <row r="376" spans="3:15" x14ac:dyDescent="0.2">
      <c r="C376" s="11"/>
      <c r="D376" s="49"/>
      <c r="E376" s="49"/>
      <c r="F376" s="11"/>
      <c r="G376" s="11"/>
      <c r="H376" s="11"/>
      <c r="I376" s="12"/>
      <c r="J376" s="50"/>
      <c r="K376" s="51"/>
      <c r="L376" s="11"/>
      <c r="M376" s="11"/>
      <c r="N376" s="11"/>
      <c r="O376" s="11"/>
    </row>
    <row r="377" spans="3:15" x14ac:dyDescent="0.2">
      <c r="C377" s="11"/>
      <c r="D377" s="49"/>
      <c r="E377" s="49"/>
      <c r="F377" s="11"/>
      <c r="G377" s="11"/>
      <c r="H377" s="11"/>
      <c r="I377" s="12"/>
      <c r="J377" s="50"/>
      <c r="K377" s="51"/>
      <c r="L377" s="11"/>
      <c r="M377" s="11"/>
      <c r="N377" s="11"/>
      <c r="O377" s="11"/>
    </row>
    <row r="378" spans="3:15" x14ac:dyDescent="0.2">
      <c r="C378" s="11"/>
      <c r="D378" s="49"/>
      <c r="E378" s="49"/>
      <c r="F378" s="11"/>
      <c r="G378" s="11"/>
      <c r="H378" s="11"/>
      <c r="I378" s="12"/>
      <c r="J378" s="50"/>
      <c r="K378" s="51"/>
      <c r="L378" s="11"/>
      <c r="M378" s="11"/>
      <c r="N378" s="11"/>
      <c r="O378" s="11"/>
    </row>
    <row r="379" spans="3:15" x14ac:dyDescent="0.2">
      <c r="C379" s="11"/>
      <c r="D379" s="49"/>
      <c r="E379" s="49"/>
      <c r="F379" s="11"/>
      <c r="G379" s="11"/>
      <c r="H379" s="11"/>
      <c r="I379" s="12"/>
      <c r="J379" s="50"/>
      <c r="K379" s="51"/>
      <c r="L379" s="11"/>
      <c r="M379" s="11"/>
      <c r="N379" s="11"/>
      <c r="O379" s="11"/>
    </row>
    <row r="380" spans="3:15" x14ac:dyDescent="0.2">
      <c r="C380" s="11"/>
      <c r="D380" s="49"/>
      <c r="E380" s="49"/>
      <c r="F380" s="11"/>
      <c r="G380" s="11"/>
      <c r="H380" s="11"/>
      <c r="I380" s="12"/>
      <c r="J380" s="50"/>
      <c r="K380" s="51"/>
      <c r="L380" s="11"/>
      <c r="M380" s="11"/>
      <c r="N380" s="11"/>
      <c r="O380" s="11"/>
    </row>
    <row r="381" spans="3:15" x14ac:dyDescent="0.2">
      <c r="C381" s="11"/>
      <c r="D381" s="49"/>
      <c r="E381" s="49"/>
      <c r="F381" s="11"/>
      <c r="G381" s="11"/>
      <c r="H381" s="11"/>
      <c r="I381" s="12"/>
      <c r="J381" s="50"/>
      <c r="K381" s="51"/>
      <c r="L381" s="11"/>
      <c r="M381" s="11"/>
      <c r="N381" s="11"/>
      <c r="O381" s="11"/>
    </row>
    <row r="382" spans="3:15" x14ac:dyDescent="0.2">
      <c r="C382" s="11"/>
      <c r="D382" s="49"/>
      <c r="E382" s="49"/>
      <c r="F382" s="11"/>
      <c r="G382" s="11"/>
      <c r="H382" s="11"/>
      <c r="I382" s="12"/>
      <c r="J382" s="50"/>
      <c r="K382" s="51"/>
      <c r="L382" s="11"/>
      <c r="M382" s="11"/>
      <c r="N382" s="11"/>
      <c r="O382" s="11"/>
    </row>
    <row r="383" spans="3:15" x14ac:dyDescent="0.2">
      <c r="C383" s="11"/>
      <c r="D383" s="49"/>
      <c r="E383" s="49"/>
      <c r="F383" s="11"/>
      <c r="G383" s="11"/>
      <c r="H383" s="11"/>
      <c r="I383" s="12"/>
      <c r="J383" s="50"/>
      <c r="K383" s="51"/>
      <c r="L383" s="11"/>
      <c r="M383" s="11"/>
      <c r="N383" s="11"/>
      <c r="O383" s="11"/>
    </row>
    <row r="384" spans="3:15" x14ac:dyDescent="0.2">
      <c r="C384" s="11"/>
      <c r="D384" s="49"/>
      <c r="E384" s="49"/>
      <c r="F384" s="11"/>
      <c r="G384" s="11"/>
      <c r="H384" s="11"/>
      <c r="I384" s="12"/>
      <c r="J384" s="50"/>
      <c r="K384" s="51"/>
      <c r="L384" s="11"/>
      <c r="M384" s="11"/>
      <c r="N384" s="11"/>
      <c r="O384" s="11"/>
    </row>
    <row r="385" spans="3:15" x14ac:dyDescent="0.2">
      <c r="C385" s="11"/>
      <c r="D385" s="49"/>
      <c r="E385" s="49"/>
      <c r="F385" s="11"/>
      <c r="G385" s="11"/>
      <c r="H385" s="11"/>
      <c r="I385" s="12"/>
      <c r="J385" s="50"/>
      <c r="K385" s="51"/>
      <c r="L385" s="11"/>
      <c r="M385" s="11"/>
      <c r="N385" s="11"/>
      <c r="O385" s="11"/>
    </row>
    <row r="386" spans="3:15" x14ac:dyDescent="0.2">
      <c r="C386" s="11"/>
      <c r="D386" s="49"/>
      <c r="E386" s="49"/>
      <c r="F386" s="11"/>
      <c r="G386" s="11"/>
      <c r="H386" s="11"/>
      <c r="I386" s="12"/>
      <c r="J386" s="50"/>
      <c r="K386" s="51"/>
      <c r="L386" s="11"/>
      <c r="M386" s="11"/>
      <c r="N386" s="11"/>
      <c r="O386" s="11"/>
    </row>
    <row r="387" spans="3:15" x14ac:dyDescent="0.2">
      <c r="C387" s="11"/>
      <c r="D387" s="49"/>
      <c r="E387" s="49"/>
      <c r="F387" s="11"/>
      <c r="G387" s="11"/>
      <c r="H387" s="11"/>
      <c r="I387" s="12"/>
      <c r="J387" s="50"/>
      <c r="K387" s="51"/>
      <c r="L387" s="11"/>
      <c r="M387" s="11"/>
      <c r="N387" s="11"/>
      <c r="O387" s="11"/>
    </row>
    <row r="388" spans="3:15" x14ac:dyDescent="0.2">
      <c r="C388" s="11"/>
      <c r="D388" s="49"/>
      <c r="E388" s="49"/>
      <c r="F388" s="11"/>
      <c r="G388" s="11"/>
      <c r="H388" s="11"/>
      <c r="I388" s="12"/>
      <c r="J388" s="50"/>
      <c r="K388" s="51"/>
      <c r="L388" s="11"/>
      <c r="M388" s="11"/>
      <c r="N388" s="11"/>
      <c r="O388" s="11"/>
    </row>
    <row r="389" spans="3:15" x14ac:dyDescent="0.2">
      <c r="C389" s="11"/>
      <c r="D389" s="49"/>
      <c r="E389" s="49"/>
      <c r="F389" s="11"/>
      <c r="G389" s="11"/>
      <c r="H389" s="11"/>
      <c r="I389" s="12"/>
      <c r="J389" s="50"/>
      <c r="K389" s="51"/>
      <c r="L389" s="11"/>
      <c r="M389" s="11"/>
      <c r="N389" s="11"/>
      <c r="O389" s="11"/>
    </row>
    <row r="390" spans="3:15" x14ac:dyDescent="0.2">
      <c r="C390" s="11"/>
      <c r="D390" s="49"/>
      <c r="E390" s="49"/>
      <c r="F390" s="11"/>
      <c r="G390" s="11"/>
      <c r="H390" s="11"/>
      <c r="I390" s="12"/>
      <c r="J390" s="50"/>
      <c r="K390" s="51"/>
      <c r="L390" s="11"/>
      <c r="M390" s="11"/>
      <c r="N390" s="11"/>
      <c r="O390" s="11"/>
    </row>
    <row r="391" spans="3:15" x14ac:dyDescent="0.2">
      <c r="C391" s="11"/>
      <c r="D391" s="49"/>
      <c r="E391" s="49"/>
      <c r="F391" s="11"/>
      <c r="G391" s="11"/>
      <c r="H391" s="11"/>
      <c r="I391" s="12"/>
      <c r="J391" s="50"/>
      <c r="K391" s="51"/>
      <c r="L391" s="11"/>
      <c r="M391" s="11"/>
      <c r="N391" s="11"/>
      <c r="O391" s="11"/>
    </row>
    <row r="392" spans="3:15" x14ac:dyDescent="0.2">
      <c r="C392" s="11"/>
      <c r="D392" s="49"/>
      <c r="E392" s="49"/>
      <c r="F392" s="11"/>
      <c r="G392" s="11"/>
      <c r="H392" s="11"/>
      <c r="I392" s="12"/>
      <c r="J392" s="50"/>
      <c r="K392" s="51"/>
      <c r="L392" s="11"/>
      <c r="M392" s="11"/>
      <c r="N392" s="11"/>
      <c r="O392" s="11"/>
    </row>
    <row r="393" spans="3:15" x14ac:dyDescent="0.2">
      <c r="C393" s="11"/>
      <c r="D393" s="49"/>
      <c r="E393" s="49"/>
      <c r="F393" s="11"/>
      <c r="G393" s="11"/>
      <c r="H393" s="11"/>
      <c r="I393" s="12"/>
      <c r="J393" s="50"/>
      <c r="K393" s="51"/>
      <c r="L393" s="11"/>
      <c r="M393" s="11"/>
      <c r="N393" s="11"/>
      <c r="O393" s="11"/>
    </row>
    <row r="394" spans="3:15" x14ac:dyDescent="0.2">
      <c r="C394" s="11"/>
      <c r="D394" s="49"/>
      <c r="E394" s="49"/>
      <c r="F394" s="11"/>
      <c r="G394" s="11"/>
      <c r="H394" s="11"/>
      <c r="I394" s="12"/>
      <c r="J394" s="50"/>
      <c r="K394" s="51"/>
      <c r="L394" s="11"/>
      <c r="M394" s="11"/>
      <c r="N394" s="11"/>
      <c r="O394" s="11"/>
    </row>
    <row r="395" spans="3:15" x14ac:dyDescent="0.2">
      <c r="C395" s="11"/>
      <c r="D395" s="49"/>
      <c r="E395" s="49"/>
      <c r="F395" s="11"/>
      <c r="G395" s="11"/>
      <c r="H395" s="11"/>
      <c r="I395" s="12"/>
      <c r="J395" s="50"/>
      <c r="K395" s="51"/>
      <c r="L395" s="11"/>
      <c r="M395" s="11"/>
      <c r="N395" s="11"/>
      <c r="O395" s="11"/>
    </row>
    <row r="396" spans="3:15" x14ac:dyDescent="0.2">
      <c r="C396" s="11"/>
      <c r="D396" s="49"/>
      <c r="E396" s="49"/>
      <c r="F396" s="11"/>
      <c r="G396" s="11"/>
      <c r="H396" s="11"/>
      <c r="I396" s="12"/>
      <c r="J396" s="50"/>
      <c r="K396" s="51"/>
      <c r="L396" s="11"/>
      <c r="M396" s="11"/>
      <c r="N396" s="11"/>
      <c r="O396" s="11"/>
    </row>
    <row r="397" spans="3:15" x14ac:dyDescent="0.2">
      <c r="C397" s="11"/>
      <c r="D397" s="49"/>
      <c r="E397" s="49"/>
      <c r="F397" s="11"/>
      <c r="G397" s="11"/>
      <c r="H397" s="11"/>
      <c r="I397" s="12"/>
      <c r="J397" s="50"/>
      <c r="K397" s="51"/>
      <c r="L397" s="11"/>
      <c r="M397" s="11"/>
      <c r="N397" s="11"/>
      <c r="O397" s="11"/>
    </row>
    <row r="398" spans="3:15" x14ac:dyDescent="0.2">
      <c r="C398" s="11"/>
      <c r="D398" s="49"/>
      <c r="E398" s="49"/>
      <c r="F398" s="11"/>
      <c r="G398" s="11"/>
      <c r="H398" s="11"/>
      <c r="I398" s="12"/>
      <c r="J398" s="50"/>
      <c r="K398" s="51"/>
      <c r="L398" s="11"/>
      <c r="M398" s="11"/>
      <c r="N398" s="11"/>
      <c r="O398" s="11"/>
    </row>
    <row r="399" spans="3:15" x14ac:dyDescent="0.2">
      <c r="C399" s="11"/>
      <c r="D399" s="49"/>
      <c r="E399" s="49"/>
      <c r="F399" s="11"/>
      <c r="G399" s="11"/>
      <c r="H399" s="11"/>
      <c r="I399" s="12"/>
      <c r="J399" s="50"/>
      <c r="K399" s="51"/>
      <c r="L399" s="11"/>
      <c r="M399" s="11"/>
      <c r="N399" s="11"/>
      <c r="O399" s="11"/>
    </row>
    <row r="400" spans="3:15" x14ac:dyDescent="0.2">
      <c r="C400" s="11"/>
      <c r="D400" s="49"/>
      <c r="E400" s="49"/>
      <c r="F400" s="11"/>
      <c r="G400" s="11"/>
      <c r="H400" s="11"/>
      <c r="I400" s="12"/>
      <c r="J400" s="50"/>
      <c r="K400" s="51"/>
      <c r="L400" s="11"/>
      <c r="M400" s="11"/>
      <c r="N400" s="11"/>
      <c r="O400" s="11"/>
    </row>
    <row r="401" spans="3:15" x14ac:dyDescent="0.2">
      <c r="C401" s="11"/>
      <c r="D401" s="49"/>
      <c r="E401" s="49"/>
      <c r="F401" s="11"/>
      <c r="G401" s="11"/>
      <c r="H401" s="11"/>
      <c r="I401" s="12"/>
      <c r="J401" s="50"/>
      <c r="K401" s="51"/>
      <c r="L401" s="11"/>
      <c r="M401" s="11"/>
      <c r="N401" s="11"/>
      <c r="O401" s="11"/>
    </row>
    <row r="402" spans="3:15" x14ac:dyDescent="0.2">
      <c r="C402" s="11"/>
      <c r="D402" s="49"/>
      <c r="E402" s="49"/>
      <c r="F402" s="11"/>
      <c r="G402" s="11"/>
      <c r="H402" s="11"/>
      <c r="I402" s="12"/>
      <c r="J402" s="50"/>
      <c r="K402" s="51"/>
      <c r="L402" s="11"/>
      <c r="M402" s="11"/>
      <c r="N402" s="11"/>
      <c r="O402" s="11"/>
    </row>
    <row r="403" spans="3:15" x14ac:dyDescent="0.2">
      <c r="C403" s="11"/>
      <c r="D403" s="49"/>
      <c r="E403" s="49"/>
      <c r="F403" s="11"/>
      <c r="G403" s="11"/>
      <c r="H403" s="11"/>
      <c r="I403" s="12"/>
      <c r="J403" s="50"/>
      <c r="K403" s="51"/>
      <c r="L403" s="11"/>
      <c r="M403" s="11"/>
      <c r="N403" s="11"/>
      <c r="O403" s="11"/>
    </row>
    <row r="404" spans="3:15" x14ac:dyDescent="0.2">
      <c r="C404" s="11"/>
      <c r="D404" s="49"/>
      <c r="E404" s="49"/>
      <c r="F404" s="11"/>
      <c r="G404" s="11"/>
      <c r="H404" s="11"/>
      <c r="I404" s="12"/>
      <c r="J404" s="50"/>
      <c r="K404" s="51"/>
      <c r="L404" s="11"/>
      <c r="M404" s="11"/>
      <c r="N404" s="11"/>
      <c r="O404" s="11"/>
    </row>
    <row r="405" spans="3:15" x14ac:dyDescent="0.2">
      <c r="C405" s="11"/>
      <c r="D405" s="49"/>
      <c r="E405" s="49"/>
      <c r="F405" s="11"/>
      <c r="G405" s="11"/>
      <c r="H405" s="11"/>
      <c r="I405" s="12"/>
      <c r="J405" s="50"/>
      <c r="K405" s="51"/>
      <c r="L405" s="11"/>
      <c r="M405" s="11"/>
      <c r="N405" s="11"/>
      <c r="O405" s="11"/>
    </row>
    <row r="406" spans="3:15" x14ac:dyDescent="0.2">
      <c r="C406" s="11"/>
      <c r="D406" s="49"/>
      <c r="E406" s="49"/>
      <c r="F406" s="11"/>
      <c r="G406" s="11"/>
      <c r="H406" s="11"/>
      <c r="I406" s="12"/>
      <c r="J406" s="50"/>
      <c r="K406" s="51"/>
      <c r="L406" s="11"/>
      <c r="M406" s="11"/>
      <c r="N406" s="11"/>
      <c r="O406" s="11"/>
    </row>
    <row r="407" spans="3:15" x14ac:dyDescent="0.2">
      <c r="C407" s="11"/>
      <c r="D407" s="49"/>
      <c r="E407" s="49"/>
      <c r="F407" s="11"/>
      <c r="G407" s="11"/>
      <c r="H407" s="11"/>
      <c r="I407" s="12"/>
      <c r="J407" s="50"/>
      <c r="K407" s="51"/>
      <c r="L407" s="11"/>
      <c r="M407" s="11"/>
      <c r="N407" s="11"/>
      <c r="O407" s="11"/>
    </row>
    <row r="408" spans="3:15" x14ac:dyDescent="0.2">
      <c r="C408" s="11"/>
      <c r="D408" s="49"/>
      <c r="E408" s="49"/>
      <c r="F408" s="11"/>
      <c r="G408" s="11"/>
      <c r="H408" s="11"/>
      <c r="I408" s="12"/>
      <c r="J408" s="50"/>
      <c r="K408" s="51"/>
      <c r="L408" s="11"/>
      <c r="M408" s="11"/>
      <c r="N408" s="11"/>
      <c r="O408" s="11"/>
    </row>
    <row r="409" spans="3:15" x14ac:dyDescent="0.2">
      <c r="C409" s="11"/>
      <c r="D409" s="49"/>
      <c r="E409" s="49"/>
      <c r="F409" s="11"/>
      <c r="G409" s="11"/>
      <c r="H409" s="11"/>
      <c r="I409" s="12"/>
      <c r="J409" s="50"/>
      <c r="K409" s="51"/>
      <c r="L409" s="11"/>
      <c r="M409" s="11"/>
      <c r="N409" s="11"/>
      <c r="O409" s="11"/>
    </row>
    <row r="410" spans="3:15" x14ac:dyDescent="0.2">
      <c r="C410" s="11"/>
      <c r="D410" s="49"/>
      <c r="E410" s="49"/>
      <c r="F410" s="11"/>
      <c r="G410" s="11"/>
      <c r="H410" s="11"/>
      <c r="I410" s="12"/>
      <c r="J410" s="50"/>
      <c r="K410" s="51"/>
      <c r="L410" s="11"/>
      <c r="M410" s="11"/>
      <c r="N410" s="11"/>
      <c r="O410" s="11"/>
    </row>
    <row r="411" spans="3:15" x14ac:dyDescent="0.2">
      <c r="C411" s="11"/>
      <c r="D411" s="49"/>
      <c r="E411" s="49"/>
      <c r="F411" s="11"/>
      <c r="G411" s="11"/>
      <c r="H411" s="11"/>
      <c r="I411" s="12"/>
      <c r="J411" s="50"/>
      <c r="K411" s="51"/>
      <c r="L411" s="11"/>
      <c r="M411" s="11"/>
      <c r="N411" s="11"/>
      <c r="O411" s="11"/>
    </row>
    <row r="412" spans="3:15" x14ac:dyDescent="0.2">
      <c r="C412" s="11"/>
      <c r="D412" s="49"/>
      <c r="E412" s="49"/>
      <c r="F412" s="11"/>
      <c r="G412" s="11"/>
      <c r="H412" s="11"/>
      <c r="I412" s="12"/>
      <c r="J412" s="50"/>
      <c r="K412" s="51"/>
      <c r="L412" s="11"/>
      <c r="M412" s="11"/>
      <c r="N412" s="11"/>
      <c r="O412" s="11"/>
    </row>
    <row r="413" spans="3:15" x14ac:dyDescent="0.2">
      <c r="C413" s="11"/>
      <c r="D413" s="49"/>
      <c r="E413" s="49"/>
      <c r="F413" s="11"/>
      <c r="G413" s="11"/>
      <c r="H413" s="11"/>
      <c r="I413" s="12"/>
      <c r="J413" s="50"/>
      <c r="K413" s="51"/>
      <c r="L413" s="11"/>
      <c r="M413" s="11"/>
      <c r="N413" s="11"/>
      <c r="O413" s="11"/>
    </row>
    <row r="414" spans="3:15" x14ac:dyDescent="0.2">
      <c r="C414" s="11"/>
      <c r="D414" s="49"/>
      <c r="E414" s="49"/>
      <c r="F414" s="11"/>
      <c r="G414" s="11"/>
      <c r="H414" s="11"/>
      <c r="I414" s="12"/>
      <c r="J414" s="50"/>
      <c r="K414" s="51"/>
      <c r="L414" s="11"/>
      <c r="M414" s="11"/>
      <c r="N414" s="11"/>
      <c r="O414" s="11"/>
    </row>
    <row r="415" spans="3:15" x14ac:dyDescent="0.2">
      <c r="C415" s="11"/>
      <c r="D415" s="49"/>
      <c r="E415" s="49"/>
      <c r="F415" s="11"/>
      <c r="G415" s="11"/>
      <c r="H415" s="11"/>
      <c r="I415" s="12"/>
      <c r="J415" s="50"/>
      <c r="K415" s="51"/>
      <c r="L415" s="11"/>
      <c r="M415" s="11"/>
      <c r="N415" s="11"/>
      <c r="O415" s="11"/>
    </row>
    <row r="416" spans="3:15" x14ac:dyDescent="0.2">
      <c r="C416" s="11"/>
      <c r="D416" s="49"/>
      <c r="E416" s="49"/>
      <c r="F416" s="11"/>
      <c r="G416" s="11"/>
      <c r="H416" s="11"/>
      <c r="I416" s="12"/>
      <c r="J416" s="50"/>
      <c r="K416" s="51"/>
      <c r="L416" s="11"/>
      <c r="M416" s="11"/>
      <c r="N416" s="11"/>
      <c r="O416" s="11"/>
    </row>
    <row r="417" spans="3:15" x14ac:dyDescent="0.2">
      <c r="C417" s="11"/>
      <c r="D417" s="49"/>
      <c r="E417" s="49"/>
      <c r="F417" s="11"/>
      <c r="G417" s="11"/>
      <c r="H417" s="11"/>
      <c r="I417" s="12"/>
      <c r="J417" s="50"/>
      <c r="K417" s="51"/>
      <c r="L417" s="11"/>
      <c r="M417" s="11"/>
      <c r="N417" s="11"/>
      <c r="O417" s="11"/>
    </row>
    <row r="418" spans="3:15" x14ac:dyDescent="0.2">
      <c r="C418" s="11"/>
      <c r="D418" s="49"/>
      <c r="E418" s="49"/>
      <c r="F418" s="11"/>
      <c r="G418" s="11"/>
      <c r="H418" s="11"/>
      <c r="I418" s="12"/>
      <c r="J418" s="50"/>
      <c r="K418" s="51"/>
      <c r="L418" s="11"/>
      <c r="M418" s="11"/>
      <c r="N418" s="11"/>
      <c r="O418" s="11"/>
    </row>
    <row r="419" spans="3:15" x14ac:dyDescent="0.2">
      <c r="C419" s="11"/>
      <c r="D419" s="49"/>
      <c r="E419" s="49"/>
      <c r="F419" s="11"/>
      <c r="G419" s="11"/>
      <c r="H419" s="11"/>
      <c r="I419" s="12"/>
      <c r="J419" s="50"/>
      <c r="K419" s="51"/>
      <c r="L419" s="11"/>
      <c r="M419" s="11"/>
      <c r="N419" s="11"/>
      <c r="O419" s="11"/>
    </row>
    <row r="420" spans="3:15" x14ac:dyDescent="0.2">
      <c r="C420" s="11"/>
      <c r="D420" s="49"/>
      <c r="E420" s="49"/>
      <c r="F420" s="11"/>
      <c r="G420" s="11"/>
      <c r="H420" s="11"/>
      <c r="I420" s="12"/>
      <c r="J420" s="50"/>
      <c r="K420" s="51"/>
      <c r="L420" s="11"/>
      <c r="M420" s="11"/>
      <c r="N420" s="11"/>
      <c r="O420" s="11"/>
    </row>
    <row r="421" spans="3:15" x14ac:dyDescent="0.2">
      <c r="C421" s="11"/>
      <c r="D421" s="49"/>
      <c r="E421" s="49"/>
      <c r="F421" s="11"/>
      <c r="G421" s="11"/>
      <c r="H421" s="11"/>
      <c r="I421" s="12"/>
      <c r="J421" s="50"/>
      <c r="K421" s="51"/>
      <c r="L421" s="11"/>
      <c r="M421" s="11"/>
      <c r="N421" s="11"/>
      <c r="O421" s="11"/>
    </row>
    <row r="422" spans="3:15" x14ac:dyDescent="0.2">
      <c r="C422" s="11"/>
      <c r="D422" s="49"/>
      <c r="E422" s="49"/>
      <c r="F422" s="11"/>
      <c r="G422" s="11"/>
      <c r="H422" s="11"/>
      <c r="I422" s="12"/>
      <c r="J422" s="50"/>
      <c r="K422" s="51"/>
      <c r="L422" s="11"/>
      <c r="M422" s="11"/>
      <c r="N422" s="11"/>
      <c r="O422" s="11"/>
    </row>
    <row r="423" spans="3:15" x14ac:dyDescent="0.2">
      <c r="C423" s="11"/>
      <c r="D423" s="49"/>
      <c r="E423" s="49"/>
      <c r="F423" s="11"/>
      <c r="G423" s="11"/>
      <c r="H423" s="11"/>
      <c r="I423" s="12"/>
      <c r="J423" s="50"/>
      <c r="K423" s="51"/>
      <c r="L423" s="11"/>
      <c r="M423" s="11"/>
      <c r="N423" s="11"/>
      <c r="O423" s="11"/>
    </row>
    <row r="424" spans="3:15" x14ac:dyDescent="0.2">
      <c r="C424" s="11"/>
      <c r="D424" s="49"/>
      <c r="E424" s="49"/>
      <c r="F424" s="11"/>
      <c r="G424" s="11"/>
      <c r="H424" s="11"/>
      <c r="I424" s="12"/>
      <c r="J424" s="50"/>
      <c r="K424" s="51"/>
      <c r="L424" s="11"/>
      <c r="M424" s="11"/>
      <c r="N424" s="11"/>
      <c r="O424" s="11"/>
    </row>
    <row r="425" spans="3:15" x14ac:dyDescent="0.2">
      <c r="C425" s="11"/>
      <c r="D425" s="49"/>
      <c r="E425" s="49"/>
      <c r="F425" s="11"/>
      <c r="G425" s="11"/>
      <c r="H425" s="11"/>
      <c r="I425" s="12"/>
      <c r="J425" s="50"/>
      <c r="K425" s="51"/>
      <c r="L425" s="11"/>
      <c r="M425" s="11"/>
      <c r="N425" s="11"/>
      <c r="O425" s="11"/>
    </row>
    <row r="426" spans="3:15" x14ac:dyDescent="0.2">
      <c r="C426" s="11"/>
      <c r="D426" s="49"/>
      <c r="E426" s="49"/>
      <c r="F426" s="11"/>
      <c r="G426" s="11"/>
      <c r="H426" s="11"/>
      <c r="I426" s="12"/>
      <c r="J426" s="50"/>
      <c r="K426" s="51"/>
      <c r="L426" s="11"/>
      <c r="M426" s="11"/>
      <c r="N426" s="11"/>
      <c r="O426" s="11"/>
    </row>
    <row r="427" spans="3:15" x14ac:dyDescent="0.2">
      <c r="C427" s="11"/>
      <c r="D427" s="49"/>
      <c r="E427" s="49"/>
      <c r="F427" s="11"/>
      <c r="G427" s="11"/>
      <c r="H427" s="11"/>
      <c r="I427" s="12"/>
      <c r="J427" s="50"/>
      <c r="K427" s="51"/>
      <c r="L427" s="11"/>
      <c r="M427" s="11"/>
      <c r="N427" s="11"/>
      <c r="O427" s="11"/>
    </row>
    <row r="428" spans="3:15" x14ac:dyDescent="0.2">
      <c r="C428" s="11"/>
      <c r="D428" s="49"/>
      <c r="E428" s="49"/>
      <c r="F428" s="11"/>
      <c r="G428" s="11"/>
      <c r="H428" s="11"/>
      <c r="I428" s="12"/>
      <c r="J428" s="50"/>
      <c r="K428" s="51"/>
      <c r="L428" s="11"/>
      <c r="M428" s="11"/>
      <c r="N428" s="11"/>
      <c r="O428" s="11"/>
    </row>
    <row r="429" spans="3:15" x14ac:dyDescent="0.2">
      <c r="C429" s="11"/>
      <c r="D429" s="49"/>
      <c r="E429" s="49"/>
      <c r="F429" s="11"/>
      <c r="G429" s="11"/>
      <c r="H429" s="11"/>
      <c r="I429" s="12"/>
      <c r="J429" s="50"/>
      <c r="K429" s="51"/>
      <c r="L429" s="11"/>
      <c r="M429" s="11"/>
      <c r="N429" s="11"/>
      <c r="O429" s="11"/>
    </row>
    <row r="430" spans="3:15" x14ac:dyDescent="0.2">
      <c r="C430" s="11"/>
      <c r="D430" s="49"/>
      <c r="E430" s="49"/>
      <c r="F430" s="11"/>
      <c r="G430" s="11"/>
      <c r="H430" s="11"/>
      <c r="I430" s="12"/>
      <c r="J430" s="50"/>
      <c r="K430" s="51"/>
      <c r="L430" s="11"/>
      <c r="M430" s="11"/>
      <c r="N430" s="11"/>
      <c r="O430" s="11"/>
    </row>
    <row r="431" spans="3:15" x14ac:dyDescent="0.2">
      <c r="C431" s="11"/>
      <c r="D431" s="49"/>
      <c r="E431" s="49"/>
      <c r="F431" s="11"/>
      <c r="G431" s="11"/>
      <c r="H431" s="11"/>
      <c r="I431" s="12"/>
      <c r="J431" s="50"/>
      <c r="K431" s="51"/>
      <c r="L431" s="11"/>
      <c r="M431" s="11"/>
      <c r="N431" s="11"/>
      <c r="O431" s="11"/>
    </row>
    <row r="432" spans="3:15" x14ac:dyDescent="0.2">
      <c r="C432" s="11"/>
      <c r="D432" s="49"/>
      <c r="E432" s="49"/>
      <c r="F432" s="11"/>
      <c r="G432" s="11"/>
      <c r="H432" s="11"/>
      <c r="I432" s="12"/>
      <c r="J432" s="50"/>
      <c r="K432" s="51"/>
      <c r="L432" s="11"/>
      <c r="M432" s="11"/>
      <c r="N432" s="11"/>
      <c r="O432" s="11"/>
    </row>
    <row r="433" spans="3:15" x14ac:dyDescent="0.2">
      <c r="C433" s="11"/>
      <c r="D433" s="49"/>
      <c r="E433" s="49"/>
      <c r="F433" s="11"/>
      <c r="G433" s="11"/>
      <c r="H433" s="11"/>
      <c r="I433" s="12"/>
      <c r="J433" s="50"/>
      <c r="K433" s="51"/>
      <c r="L433" s="11"/>
      <c r="M433" s="11"/>
      <c r="N433" s="11"/>
      <c r="O433" s="11"/>
    </row>
    <row r="434" spans="3:15" x14ac:dyDescent="0.2">
      <c r="C434" s="11"/>
      <c r="D434" s="49"/>
      <c r="E434" s="49"/>
      <c r="F434" s="11"/>
      <c r="G434" s="11"/>
      <c r="H434" s="11"/>
      <c r="I434" s="12"/>
      <c r="J434" s="50"/>
      <c r="K434" s="51"/>
      <c r="L434" s="11"/>
      <c r="M434" s="11"/>
      <c r="N434" s="11"/>
      <c r="O434" s="11"/>
    </row>
    <row r="435" spans="3:15" x14ac:dyDescent="0.2">
      <c r="C435" s="11"/>
      <c r="D435" s="49"/>
      <c r="E435" s="49"/>
      <c r="F435" s="11"/>
      <c r="G435" s="11"/>
      <c r="H435" s="11"/>
      <c r="I435" s="12"/>
      <c r="J435" s="50"/>
      <c r="K435" s="51"/>
      <c r="L435" s="11"/>
      <c r="M435" s="11"/>
      <c r="N435" s="11"/>
      <c r="O435" s="11"/>
    </row>
    <row r="436" spans="3:15" x14ac:dyDescent="0.2">
      <c r="C436" s="11"/>
      <c r="D436" s="49"/>
      <c r="E436" s="49"/>
      <c r="F436" s="11"/>
      <c r="G436" s="11"/>
      <c r="H436" s="11"/>
      <c r="I436" s="12"/>
      <c r="J436" s="50"/>
      <c r="K436" s="51"/>
      <c r="L436" s="11"/>
      <c r="M436" s="11"/>
      <c r="N436" s="11"/>
      <c r="O436" s="11"/>
    </row>
    <row r="437" spans="3:15" x14ac:dyDescent="0.2">
      <c r="C437" s="11"/>
      <c r="D437" s="49"/>
      <c r="E437" s="49"/>
      <c r="F437" s="11"/>
      <c r="G437" s="11"/>
      <c r="H437" s="11"/>
      <c r="I437" s="12"/>
      <c r="J437" s="50"/>
      <c r="K437" s="51"/>
      <c r="L437" s="11"/>
      <c r="M437" s="11"/>
      <c r="N437" s="11"/>
      <c r="O437" s="11"/>
    </row>
    <row r="438" spans="3:15" x14ac:dyDescent="0.2">
      <c r="C438" s="11"/>
      <c r="D438" s="49"/>
      <c r="E438" s="49"/>
      <c r="F438" s="11"/>
      <c r="G438" s="11"/>
      <c r="H438" s="11"/>
      <c r="I438" s="12"/>
      <c r="J438" s="50"/>
      <c r="K438" s="51"/>
      <c r="L438" s="11"/>
      <c r="M438" s="11"/>
      <c r="N438" s="11"/>
      <c r="O438" s="11"/>
    </row>
    <row r="439" spans="3:15" x14ac:dyDescent="0.2">
      <c r="C439" s="11"/>
      <c r="D439" s="49"/>
      <c r="E439" s="49"/>
      <c r="F439" s="11"/>
      <c r="G439" s="11"/>
      <c r="H439" s="11"/>
      <c r="I439" s="12"/>
      <c r="J439" s="50"/>
      <c r="K439" s="51"/>
      <c r="L439" s="11"/>
      <c r="M439" s="11"/>
      <c r="N439" s="11"/>
      <c r="O439" s="11"/>
    </row>
    <row r="440" spans="3:15" x14ac:dyDescent="0.2">
      <c r="C440" s="11"/>
      <c r="D440" s="49"/>
      <c r="E440" s="49"/>
      <c r="F440" s="11"/>
      <c r="G440" s="11"/>
      <c r="H440" s="11"/>
      <c r="I440" s="12"/>
      <c r="J440" s="50"/>
      <c r="K440" s="51"/>
      <c r="L440" s="11"/>
      <c r="M440" s="11"/>
      <c r="N440" s="11"/>
      <c r="O440" s="11"/>
    </row>
    <row r="441" spans="3:15" x14ac:dyDescent="0.2">
      <c r="C441" s="11"/>
      <c r="D441" s="49"/>
      <c r="E441" s="49"/>
      <c r="F441" s="11"/>
      <c r="G441" s="11"/>
      <c r="H441" s="11"/>
      <c r="I441" s="12"/>
      <c r="J441" s="50"/>
      <c r="K441" s="51"/>
      <c r="L441" s="11"/>
      <c r="M441" s="11"/>
      <c r="N441" s="11"/>
      <c r="O441" s="11"/>
    </row>
    <row r="442" spans="3:15" x14ac:dyDescent="0.2">
      <c r="C442" s="11"/>
      <c r="D442" s="49"/>
      <c r="E442" s="49"/>
      <c r="F442" s="11"/>
      <c r="G442" s="11"/>
      <c r="H442" s="11"/>
      <c r="I442" s="12"/>
      <c r="J442" s="50"/>
      <c r="K442" s="51"/>
      <c r="L442" s="11"/>
      <c r="M442" s="11"/>
      <c r="N442" s="11"/>
      <c r="O442" s="11"/>
    </row>
    <row r="443" spans="3:15" x14ac:dyDescent="0.2">
      <c r="C443" s="11"/>
      <c r="D443" s="49"/>
      <c r="E443" s="49"/>
      <c r="F443" s="11"/>
      <c r="G443" s="11"/>
      <c r="H443" s="11"/>
      <c r="I443" s="12"/>
      <c r="J443" s="50"/>
      <c r="K443" s="51"/>
      <c r="L443" s="11"/>
      <c r="M443" s="11"/>
      <c r="N443" s="11"/>
      <c r="O443" s="11"/>
    </row>
    <row r="444" spans="3:15" x14ac:dyDescent="0.2">
      <c r="C444" s="11"/>
      <c r="D444" s="49"/>
      <c r="E444" s="49"/>
      <c r="F444" s="11"/>
      <c r="G444" s="11"/>
      <c r="H444" s="11"/>
      <c r="I444" s="12"/>
      <c r="J444" s="50"/>
      <c r="K444" s="51"/>
      <c r="L444" s="11"/>
      <c r="M444" s="11"/>
      <c r="N444" s="11"/>
      <c r="O444" s="11"/>
    </row>
    <row r="445" spans="3:15" x14ac:dyDescent="0.2">
      <c r="C445" s="11"/>
      <c r="D445" s="49"/>
      <c r="E445" s="49"/>
      <c r="F445" s="11"/>
      <c r="G445" s="11"/>
      <c r="H445" s="11"/>
      <c r="I445" s="12"/>
      <c r="J445" s="50"/>
      <c r="K445" s="51"/>
      <c r="L445" s="11"/>
      <c r="M445" s="11"/>
      <c r="N445" s="11"/>
      <c r="O445" s="11"/>
    </row>
    <row r="446" spans="3:15" x14ac:dyDescent="0.2">
      <c r="C446" s="11"/>
      <c r="D446" s="49"/>
      <c r="E446" s="49"/>
      <c r="F446" s="11"/>
      <c r="G446" s="11"/>
      <c r="H446" s="11"/>
      <c r="I446" s="12"/>
      <c r="J446" s="50"/>
      <c r="K446" s="51"/>
      <c r="L446" s="11"/>
      <c r="M446" s="11"/>
      <c r="N446" s="11"/>
      <c r="O446" s="11"/>
    </row>
    <row r="447" spans="3:15" x14ac:dyDescent="0.2">
      <c r="C447" s="11"/>
      <c r="D447" s="49"/>
      <c r="E447" s="49"/>
      <c r="F447" s="11"/>
      <c r="G447" s="11"/>
      <c r="H447" s="11"/>
      <c r="I447" s="12"/>
      <c r="J447" s="50"/>
      <c r="K447" s="51"/>
      <c r="L447" s="11"/>
      <c r="M447" s="11"/>
      <c r="N447" s="11"/>
      <c r="O447" s="11"/>
    </row>
    <row r="448" spans="3:15" x14ac:dyDescent="0.2">
      <c r="C448" s="11"/>
      <c r="D448" s="49"/>
      <c r="E448" s="49"/>
      <c r="F448" s="11"/>
      <c r="G448" s="11"/>
      <c r="H448" s="11"/>
      <c r="I448" s="12"/>
      <c r="J448" s="50"/>
      <c r="K448" s="51"/>
      <c r="L448" s="11"/>
      <c r="M448" s="11"/>
      <c r="N448" s="11"/>
      <c r="O448" s="11"/>
    </row>
    <row r="449" spans="3:15" x14ac:dyDescent="0.2">
      <c r="C449" s="11"/>
      <c r="D449" s="49"/>
      <c r="E449" s="49"/>
      <c r="F449" s="11"/>
      <c r="G449" s="11"/>
      <c r="H449" s="11"/>
      <c r="I449" s="12"/>
      <c r="J449" s="50"/>
      <c r="K449" s="51"/>
      <c r="L449" s="11"/>
      <c r="M449" s="11"/>
      <c r="N449" s="11"/>
      <c r="O449" s="11"/>
    </row>
    <row r="450" spans="3:15" x14ac:dyDescent="0.2">
      <c r="C450" s="11"/>
      <c r="D450" s="49"/>
      <c r="E450" s="49"/>
      <c r="F450" s="11"/>
      <c r="G450" s="11"/>
      <c r="H450" s="11"/>
      <c r="I450" s="12"/>
      <c r="J450" s="50"/>
      <c r="K450" s="51"/>
      <c r="L450" s="11"/>
      <c r="M450" s="11"/>
      <c r="N450" s="11"/>
      <c r="O450" s="11"/>
    </row>
    <row r="451" spans="3:15" x14ac:dyDescent="0.2">
      <c r="C451" s="11"/>
      <c r="D451" s="49"/>
      <c r="E451" s="49"/>
      <c r="F451" s="11"/>
      <c r="G451" s="11"/>
      <c r="H451" s="11"/>
      <c r="I451" s="12"/>
      <c r="J451" s="50"/>
      <c r="K451" s="51"/>
      <c r="L451" s="11"/>
      <c r="M451" s="11"/>
      <c r="N451" s="11"/>
      <c r="O451" s="11"/>
    </row>
    <row r="452" spans="3:15" x14ac:dyDescent="0.2">
      <c r="C452" s="11"/>
      <c r="D452" s="49"/>
      <c r="E452" s="49"/>
      <c r="F452" s="11"/>
      <c r="G452" s="11"/>
      <c r="H452" s="11"/>
      <c r="I452" s="12"/>
      <c r="J452" s="50"/>
      <c r="K452" s="51"/>
      <c r="L452" s="11"/>
      <c r="M452" s="11"/>
      <c r="N452" s="11"/>
      <c r="O452" s="11"/>
    </row>
    <row r="453" spans="3:15" x14ac:dyDescent="0.2">
      <c r="C453" s="11"/>
      <c r="D453" s="49"/>
      <c r="E453" s="49"/>
      <c r="F453" s="11"/>
      <c r="G453" s="11"/>
      <c r="H453" s="11"/>
      <c r="I453" s="12"/>
      <c r="J453" s="50"/>
      <c r="K453" s="51"/>
      <c r="L453" s="11"/>
      <c r="M453" s="11"/>
      <c r="N453" s="11"/>
      <c r="O453" s="11"/>
    </row>
    <row r="454" spans="3:15" x14ac:dyDescent="0.2">
      <c r="C454" s="11"/>
      <c r="D454" s="49"/>
      <c r="E454" s="49"/>
      <c r="F454" s="11"/>
      <c r="G454" s="11"/>
      <c r="H454" s="11"/>
      <c r="I454" s="12"/>
      <c r="J454" s="50"/>
      <c r="K454" s="51"/>
      <c r="L454" s="11"/>
      <c r="M454" s="11"/>
      <c r="N454" s="11"/>
      <c r="O454" s="11"/>
    </row>
    <row r="455" spans="3:15" x14ac:dyDescent="0.2">
      <c r="C455" s="11"/>
      <c r="D455" s="49"/>
      <c r="E455" s="49"/>
      <c r="F455" s="11"/>
      <c r="G455" s="11"/>
      <c r="H455" s="11"/>
      <c r="I455" s="12"/>
      <c r="J455" s="50"/>
      <c r="K455" s="51"/>
      <c r="L455" s="11"/>
      <c r="M455" s="11"/>
      <c r="N455" s="11"/>
      <c r="O455" s="11"/>
    </row>
    <row r="456" spans="3:15" x14ac:dyDescent="0.2">
      <c r="C456" s="11"/>
      <c r="D456" s="49"/>
      <c r="E456" s="49"/>
      <c r="F456" s="11"/>
      <c r="G456" s="11"/>
      <c r="H456" s="11"/>
      <c r="I456" s="12"/>
      <c r="J456" s="50"/>
      <c r="K456" s="51"/>
      <c r="L456" s="11"/>
      <c r="M456" s="11"/>
      <c r="N456" s="11"/>
      <c r="O456" s="11"/>
    </row>
    <row r="457" spans="3:15" x14ac:dyDescent="0.2">
      <c r="C457" s="11"/>
      <c r="D457" s="49"/>
      <c r="E457" s="49"/>
      <c r="F457" s="11"/>
      <c r="G457" s="11"/>
      <c r="H457" s="11"/>
      <c r="I457" s="12"/>
      <c r="J457" s="50"/>
      <c r="K457" s="51"/>
      <c r="L457" s="11"/>
      <c r="M457" s="11"/>
      <c r="N457" s="11"/>
      <c r="O457" s="11"/>
    </row>
    <row r="458" spans="3:15" x14ac:dyDescent="0.2">
      <c r="C458" s="11"/>
      <c r="D458" s="49"/>
      <c r="E458" s="49"/>
      <c r="F458" s="11"/>
      <c r="G458" s="11"/>
      <c r="H458" s="11"/>
      <c r="I458" s="12"/>
      <c r="J458" s="50"/>
      <c r="K458" s="51"/>
      <c r="L458" s="11"/>
      <c r="M458" s="11"/>
      <c r="N458" s="11"/>
      <c r="O458" s="11"/>
    </row>
    <row r="459" spans="3:15" x14ac:dyDescent="0.2">
      <c r="C459" s="11"/>
      <c r="D459" s="49"/>
      <c r="E459" s="49"/>
      <c r="F459" s="11"/>
      <c r="G459" s="11"/>
      <c r="H459" s="11"/>
      <c r="I459" s="12"/>
      <c r="J459" s="50"/>
      <c r="K459" s="51"/>
      <c r="L459" s="11"/>
      <c r="M459" s="11"/>
      <c r="N459" s="11"/>
      <c r="O459" s="11"/>
    </row>
    <row r="460" spans="3:15" x14ac:dyDescent="0.2">
      <c r="C460" s="11"/>
      <c r="D460" s="49"/>
      <c r="E460" s="49"/>
      <c r="F460" s="11"/>
      <c r="G460" s="11"/>
      <c r="H460" s="11"/>
      <c r="I460" s="12"/>
      <c r="J460" s="50"/>
      <c r="K460" s="51"/>
      <c r="L460" s="11"/>
      <c r="M460" s="11"/>
      <c r="N460" s="11"/>
      <c r="O460" s="11"/>
    </row>
    <row r="461" spans="3:15" x14ac:dyDescent="0.2">
      <c r="C461" s="11"/>
      <c r="D461" s="49"/>
      <c r="E461" s="49"/>
      <c r="F461" s="11"/>
      <c r="G461" s="11"/>
      <c r="H461" s="11"/>
      <c r="I461" s="12"/>
      <c r="J461" s="50"/>
      <c r="K461" s="51"/>
      <c r="L461" s="11"/>
      <c r="M461" s="11"/>
      <c r="N461" s="11"/>
      <c r="O461" s="11"/>
    </row>
    <row r="462" spans="3:15" x14ac:dyDescent="0.2">
      <c r="C462" s="11"/>
      <c r="D462" s="49"/>
      <c r="E462" s="49"/>
      <c r="F462" s="11"/>
      <c r="G462" s="11"/>
      <c r="H462" s="11"/>
      <c r="I462" s="12"/>
      <c r="J462" s="50"/>
      <c r="K462" s="51"/>
      <c r="L462" s="11"/>
      <c r="M462" s="11"/>
      <c r="N462" s="11"/>
      <c r="O462" s="11"/>
    </row>
    <row r="463" spans="3:15" x14ac:dyDescent="0.2">
      <c r="C463" s="11"/>
      <c r="D463" s="49"/>
      <c r="E463" s="49"/>
      <c r="F463" s="11"/>
      <c r="G463" s="11"/>
      <c r="H463" s="11"/>
      <c r="I463" s="12"/>
      <c r="J463" s="50"/>
      <c r="K463" s="51"/>
      <c r="L463" s="11"/>
      <c r="M463" s="11"/>
      <c r="N463" s="11"/>
      <c r="O463" s="11"/>
    </row>
    <row r="464" spans="3:15" x14ac:dyDescent="0.2">
      <c r="C464" s="11"/>
      <c r="D464" s="49"/>
      <c r="E464" s="49"/>
      <c r="F464" s="11"/>
      <c r="G464" s="11"/>
      <c r="H464" s="11"/>
      <c r="I464" s="12"/>
      <c r="J464" s="50"/>
      <c r="K464" s="51"/>
      <c r="L464" s="11"/>
      <c r="M464" s="11"/>
      <c r="N464" s="11"/>
      <c r="O464" s="11"/>
    </row>
    <row r="465" spans="3:15" x14ac:dyDescent="0.2">
      <c r="C465" s="11"/>
      <c r="D465" s="49"/>
      <c r="E465" s="49"/>
      <c r="F465" s="11"/>
      <c r="G465" s="11"/>
      <c r="H465" s="11"/>
      <c r="I465" s="12"/>
      <c r="J465" s="50"/>
      <c r="K465" s="51"/>
      <c r="L465" s="11"/>
      <c r="M465" s="11"/>
      <c r="N465" s="11"/>
      <c r="O465" s="11"/>
    </row>
    <row r="466" spans="3:15" x14ac:dyDescent="0.2">
      <c r="C466" s="11"/>
      <c r="D466" s="49"/>
      <c r="E466" s="49"/>
      <c r="F466" s="11"/>
      <c r="G466" s="11"/>
      <c r="H466" s="11"/>
      <c r="I466" s="12"/>
      <c r="J466" s="50"/>
      <c r="K466" s="51"/>
      <c r="L466" s="11"/>
      <c r="M466" s="11"/>
      <c r="N466" s="11"/>
      <c r="O466" s="11"/>
    </row>
    <row r="467" spans="3:15" x14ac:dyDescent="0.2">
      <c r="C467" s="11"/>
      <c r="D467" s="49"/>
      <c r="E467" s="49"/>
      <c r="F467" s="11"/>
      <c r="G467" s="11"/>
      <c r="H467" s="11"/>
      <c r="I467" s="12"/>
      <c r="J467" s="50"/>
      <c r="K467" s="51"/>
      <c r="L467" s="11"/>
      <c r="M467" s="11"/>
      <c r="N467" s="11"/>
      <c r="O467" s="11"/>
    </row>
    <row r="468" spans="3:15" x14ac:dyDescent="0.2">
      <c r="C468" s="11"/>
      <c r="D468" s="49"/>
      <c r="E468" s="49"/>
      <c r="F468" s="11"/>
      <c r="G468" s="11"/>
      <c r="H468" s="11"/>
      <c r="I468" s="12"/>
      <c r="J468" s="50"/>
      <c r="K468" s="51"/>
      <c r="L468" s="11"/>
      <c r="M468" s="11"/>
      <c r="N468" s="11"/>
      <c r="O468" s="11"/>
    </row>
    <row r="469" spans="3:15" x14ac:dyDescent="0.2">
      <c r="C469" s="11"/>
      <c r="D469" s="49"/>
      <c r="E469" s="49"/>
      <c r="F469" s="11"/>
      <c r="G469" s="11"/>
      <c r="H469" s="11"/>
      <c r="I469" s="12"/>
      <c r="J469" s="50"/>
      <c r="K469" s="51"/>
      <c r="L469" s="11"/>
      <c r="M469" s="11"/>
      <c r="N469" s="11"/>
      <c r="O469" s="11"/>
    </row>
    <row r="470" spans="3:15" x14ac:dyDescent="0.2">
      <c r="C470" s="11"/>
      <c r="D470" s="49"/>
      <c r="E470" s="49"/>
      <c r="F470" s="11"/>
      <c r="G470" s="11"/>
      <c r="H470" s="11"/>
      <c r="I470" s="12"/>
      <c r="J470" s="50"/>
      <c r="K470" s="51"/>
      <c r="L470" s="11"/>
      <c r="M470" s="11"/>
      <c r="N470" s="11"/>
      <c r="O470" s="11"/>
    </row>
    <row r="471" spans="3:15" x14ac:dyDescent="0.2">
      <c r="C471" s="11"/>
      <c r="D471" s="49"/>
      <c r="E471" s="49"/>
      <c r="F471" s="11"/>
      <c r="G471" s="11"/>
      <c r="H471" s="11"/>
      <c r="I471" s="12"/>
      <c r="J471" s="50"/>
      <c r="K471" s="51"/>
      <c r="L471" s="11"/>
      <c r="M471" s="11"/>
      <c r="N471" s="11"/>
      <c r="O471" s="11"/>
    </row>
    <row r="472" spans="3:15" x14ac:dyDescent="0.2">
      <c r="C472" s="11"/>
      <c r="D472" s="49"/>
      <c r="E472" s="49"/>
      <c r="F472" s="11"/>
      <c r="G472" s="11"/>
      <c r="H472" s="11"/>
      <c r="I472" s="12"/>
      <c r="J472" s="50"/>
      <c r="K472" s="51"/>
      <c r="L472" s="11"/>
      <c r="M472" s="11"/>
      <c r="N472" s="11"/>
      <c r="O472" s="11"/>
    </row>
    <row r="473" spans="3:15" x14ac:dyDescent="0.2">
      <c r="C473" s="11"/>
      <c r="D473" s="49"/>
      <c r="E473" s="49"/>
      <c r="F473" s="11"/>
      <c r="G473" s="11"/>
      <c r="H473" s="11"/>
      <c r="I473" s="12"/>
      <c r="J473" s="50"/>
      <c r="K473" s="51"/>
      <c r="L473" s="11"/>
      <c r="M473" s="11"/>
      <c r="N473" s="11"/>
      <c r="O473" s="11"/>
    </row>
    <row r="474" spans="3:15" x14ac:dyDescent="0.2">
      <c r="C474" s="11"/>
      <c r="D474" s="49"/>
      <c r="E474" s="49"/>
      <c r="F474" s="11"/>
      <c r="G474" s="11"/>
      <c r="H474" s="11"/>
      <c r="I474" s="12"/>
      <c r="J474" s="50"/>
      <c r="K474" s="51"/>
      <c r="L474" s="11"/>
      <c r="M474" s="11"/>
      <c r="N474" s="11"/>
      <c r="O474" s="11"/>
    </row>
    <row r="475" spans="3:15" x14ac:dyDescent="0.2">
      <c r="C475" s="11"/>
      <c r="D475" s="49"/>
      <c r="E475" s="49"/>
      <c r="F475" s="11"/>
      <c r="G475" s="11"/>
      <c r="H475" s="11"/>
      <c r="I475" s="12"/>
      <c r="J475" s="50"/>
      <c r="K475" s="51"/>
      <c r="L475" s="11"/>
      <c r="M475" s="11"/>
      <c r="N475" s="11"/>
      <c r="O475" s="11"/>
    </row>
    <row r="476" spans="3:15" x14ac:dyDescent="0.2">
      <c r="C476" s="11"/>
      <c r="D476" s="49"/>
      <c r="E476" s="49"/>
      <c r="F476" s="11"/>
      <c r="G476" s="11"/>
      <c r="H476" s="11"/>
      <c r="I476" s="12"/>
      <c r="J476" s="50"/>
      <c r="K476" s="51"/>
      <c r="L476" s="11"/>
      <c r="M476" s="11"/>
      <c r="N476" s="11"/>
      <c r="O476" s="11"/>
    </row>
    <row r="477" spans="3:15" x14ac:dyDescent="0.2">
      <c r="C477" s="11"/>
      <c r="D477" s="49"/>
      <c r="E477" s="49"/>
      <c r="F477" s="11"/>
      <c r="G477" s="11"/>
      <c r="H477" s="11"/>
      <c r="I477" s="12"/>
      <c r="J477" s="50"/>
      <c r="K477" s="51"/>
      <c r="L477" s="11"/>
      <c r="M477" s="11"/>
      <c r="N477" s="11"/>
      <c r="O477" s="11"/>
    </row>
    <row r="478" spans="3:15" x14ac:dyDescent="0.2">
      <c r="C478" s="11"/>
      <c r="D478" s="49"/>
      <c r="E478" s="49"/>
      <c r="F478" s="11"/>
      <c r="G478" s="11"/>
      <c r="H478" s="11"/>
      <c r="I478" s="12"/>
      <c r="J478" s="50"/>
      <c r="K478" s="51"/>
      <c r="L478" s="11"/>
      <c r="M478" s="11"/>
      <c r="N478" s="11"/>
      <c r="O478" s="11"/>
    </row>
    <row r="479" spans="3:15" x14ac:dyDescent="0.2">
      <c r="C479" s="11"/>
      <c r="D479" s="49"/>
      <c r="E479" s="49"/>
      <c r="F479" s="11"/>
      <c r="G479" s="11"/>
      <c r="H479" s="11"/>
      <c r="I479" s="12"/>
      <c r="J479" s="50"/>
      <c r="K479" s="51"/>
      <c r="L479" s="11"/>
      <c r="M479" s="11"/>
      <c r="N479" s="11"/>
      <c r="O479" s="11"/>
    </row>
    <row r="480" spans="3:15" x14ac:dyDescent="0.2">
      <c r="C480" s="11"/>
      <c r="D480" s="49"/>
      <c r="E480" s="49"/>
      <c r="F480" s="11"/>
      <c r="G480" s="11"/>
      <c r="H480" s="11"/>
      <c r="I480" s="12"/>
      <c r="J480" s="50"/>
      <c r="K480" s="51"/>
      <c r="L480" s="11"/>
      <c r="M480" s="11"/>
      <c r="N480" s="11"/>
      <c r="O480" s="11"/>
    </row>
    <row r="481" spans="3:15" x14ac:dyDescent="0.2">
      <c r="C481" s="11"/>
      <c r="D481" s="49"/>
      <c r="E481" s="49"/>
      <c r="F481" s="11"/>
      <c r="G481" s="11"/>
      <c r="H481" s="11"/>
      <c r="I481" s="12"/>
      <c r="J481" s="50"/>
      <c r="K481" s="51"/>
      <c r="L481" s="11"/>
      <c r="M481" s="11"/>
      <c r="N481" s="11"/>
      <c r="O481" s="11"/>
    </row>
    <row r="482" spans="3:15" x14ac:dyDescent="0.2">
      <c r="C482" s="11"/>
      <c r="D482" s="49"/>
      <c r="E482" s="49"/>
      <c r="F482" s="11"/>
      <c r="G482" s="11"/>
      <c r="H482" s="11"/>
      <c r="I482" s="12"/>
      <c r="J482" s="50"/>
      <c r="K482" s="51"/>
      <c r="L482" s="11"/>
      <c r="M482" s="11"/>
      <c r="N482" s="11"/>
      <c r="O482" s="11"/>
    </row>
    <row r="483" spans="3:15" x14ac:dyDescent="0.2">
      <c r="C483" s="11"/>
      <c r="D483" s="49"/>
      <c r="E483" s="49"/>
      <c r="F483" s="11"/>
      <c r="G483" s="11"/>
      <c r="H483" s="11"/>
      <c r="I483" s="12"/>
      <c r="J483" s="50"/>
      <c r="K483" s="51"/>
      <c r="L483" s="11"/>
      <c r="M483" s="11"/>
      <c r="N483" s="11"/>
      <c r="O483" s="11"/>
    </row>
    <row r="484" spans="3:15" x14ac:dyDescent="0.2">
      <c r="C484" s="11"/>
      <c r="D484" s="49"/>
      <c r="E484" s="49"/>
      <c r="F484" s="11"/>
      <c r="G484" s="11"/>
      <c r="H484" s="11"/>
      <c r="I484" s="12"/>
      <c r="J484" s="50"/>
      <c r="K484" s="51"/>
      <c r="L484" s="11"/>
      <c r="M484" s="11"/>
      <c r="N484" s="11"/>
      <c r="O484" s="11"/>
    </row>
    <row r="485" spans="3:15" x14ac:dyDescent="0.2">
      <c r="C485" s="11"/>
      <c r="D485" s="49"/>
      <c r="E485" s="49"/>
      <c r="F485" s="11"/>
      <c r="G485" s="11"/>
      <c r="H485" s="11"/>
      <c r="I485" s="12"/>
      <c r="J485" s="50"/>
      <c r="K485" s="51"/>
      <c r="L485" s="11"/>
      <c r="M485" s="11"/>
      <c r="N485" s="11"/>
      <c r="O485" s="11"/>
    </row>
    <row r="486" spans="3:15" x14ac:dyDescent="0.2">
      <c r="C486" s="11"/>
      <c r="D486" s="49"/>
      <c r="E486" s="49"/>
      <c r="F486" s="11"/>
      <c r="G486" s="11"/>
      <c r="H486" s="11"/>
      <c r="I486" s="12"/>
      <c r="J486" s="50"/>
      <c r="K486" s="51"/>
      <c r="L486" s="11"/>
      <c r="M486" s="11"/>
      <c r="N486" s="11"/>
      <c r="O486" s="11"/>
    </row>
    <row r="487" spans="3:15" x14ac:dyDescent="0.2">
      <c r="C487" s="11"/>
      <c r="D487" s="49"/>
      <c r="E487" s="49"/>
      <c r="F487" s="11"/>
      <c r="G487" s="11"/>
      <c r="H487" s="11"/>
      <c r="I487" s="12"/>
      <c r="J487" s="50"/>
      <c r="K487" s="51"/>
      <c r="L487" s="11"/>
      <c r="M487" s="11"/>
      <c r="N487" s="11"/>
      <c r="O487" s="11"/>
    </row>
    <row r="488" spans="3:15" x14ac:dyDescent="0.2">
      <c r="C488" s="11"/>
      <c r="D488" s="49"/>
      <c r="E488" s="49"/>
      <c r="F488" s="11"/>
      <c r="G488" s="11"/>
      <c r="H488" s="11"/>
      <c r="I488" s="12"/>
      <c r="J488" s="50"/>
      <c r="K488" s="51"/>
      <c r="L488" s="11"/>
      <c r="M488" s="11"/>
      <c r="N488" s="11"/>
      <c r="O488" s="11"/>
    </row>
    <row r="489" spans="3:15" x14ac:dyDescent="0.2">
      <c r="C489" s="11"/>
      <c r="D489" s="49"/>
      <c r="E489" s="49"/>
      <c r="F489" s="11"/>
      <c r="G489" s="11"/>
      <c r="H489" s="11"/>
      <c r="I489" s="12"/>
      <c r="J489" s="50"/>
      <c r="K489" s="51"/>
      <c r="L489" s="11"/>
      <c r="M489" s="11"/>
      <c r="N489" s="11"/>
      <c r="O489" s="11"/>
    </row>
    <row r="490" spans="3:15" x14ac:dyDescent="0.2">
      <c r="C490" s="11"/>
      <c r="D490" s="49"/>
      <c r="E490" s="49"/>
      <c r="F490" s="11"/>
      <c r="G490" s="11"/>
      <c r="H490" s="11"/>
      <c r="I490" s="12"/>
      <c r="J490" s="50"/>
      <c r="K490" s="51"/>
      <c r="L490" s="11"/>
      <c r="M490" s="11"/>
      <c r="N490" s="11"/>
      <c r="O490" s="11"/>
    </row>
    <row r="491" spans="3:15" x14ac:dyDescent="0.2">
      <c r="C491" s="11"/>
      <c r="D491" s="49"/>
      <c r="E491" s="49"/>
      <c r="F491" s="11"/>
      <c r="G491" s="11"/>
      <c r="H491" s="11"/>
      <c r="I491" s="12"/>
      <c r="J491" s="50"/>
      <c r="K491" s="51"/>
      <c r="L491" s="11"/>
      <c r="M491" s="11"/>
      <c r="N491" s="11"/>
      <c r="O491" s="11"/>
    </row>
    <row r="492" spans="3:15" x14ac:dyDescent="0.2">
      <c r="C492" s="11"/>
      <c r="D492" s="49"/>
      <c r="E492" s="49"/>
      <c r="F492" s="11"/>
      <c r="G492" s="11"/>
      <c r="H492" s="11"/>
      <c r="I492" s="12"/>
      <c r="J492" s="50"/>
      <c r="K492" s="51"/>
      <c r="L492" s="11"/>
      <c r="M492" s="11"/>
      <c r="N492" s="11"/>
      <c r="O492" s="11"/>
    </row>
    <row r="493" spans="3:15" x14ac:dyDescent="0.2">
      <c r="C493" s="11"/>
      <c r="D493" s="49"/>
      <c r="E493" s="49"/>
      <c r="F493" s="11"/>
      <c r="G493" s="11"/>
      <c r="H493" s="11"/>
      <c r="I493" s="12"/>
      <c r="J493" s="50"/>
      <c r="K493" s="51"/>
      <c r="L493" s="11"/>
      <c r="M493" s="11"/>
      <c r="N493" s="11"/>
      <c r="O493" s="11"/>
    </row>
    <row r="494" spans="3:15" x14ac:dyDescent="0.2">
      <c r="C494" s="11"/>
      <c r="D494" s="49"/>
      <c r="E494" s="49"/>
      <c r="F494" s="11"/>
      <c r="G494" s="11"/>
      <c r="H494" s="11"/>
      <c r="I494" s="12"/>
      <c r="J494" s="50"/>
      <c r="K494" s="51"/>
      <c r="L494" s="11"/>
      <c r="M494" s="11"/>
      <c r="N494" s="11"/>
      <c r="O494" s="11"/>
    </row>
    <row r="495" spans="3:15" x14ac:dyDescent="0.2">
      <c r="C495" s="11"/>
      <c r="D495" s="49"/>
      <c r="E495" s="49"/>
      <c r="F495" s="11"/>
      <c r="G495" s="11"/>
      <c r="H495" s="11"/>
      <c r="I495" s="12"/>
      <c r="J495" s="50"/>
      <c r="K495" s="51"/>
      <c r="L495" s="11"/>
      <c r="M495" s="11"/>
      <c r="N495" s="11"/>
      <c r="O495" s="11"/>
    </row>
    <row r="496" spans="3:15" x14ac:dyDescent="0.2">
      <c r="C496" s="11"/>
      <c r="D496" s="49"/>
      <c r="E496" s="49"/>
      <c r="F496" s="11"/>
      <c r="G496" s="11"/>
      <c r="H496" s="11"/>
      <c r="I496" s="12"/>
      <c r="J496" s="50"/>
      <c r="K496" s="51"/>
      <c r="L496" s="11"/>
      <c r="M496" s="11"/>
      <c r="N496" s="11"/>
      <c r="O496" s="11"/>
    </row>
    <row r="497" spans="3:15" x14ac:dyDescent="0.2">
      <c r="C497" s="11"/>
      <c r="D497" s="49"/>
      <c r="E497" s="49"/>
      <c r="F497" s="11"/>
      <c r="G497" s="11"/>
      <c r="H497" s="11"/>
      <c r="I497" s="12"/>
      <c r="J497" s="50"/>
      <c r="K497" s="51"/>
      <c r="L497" s="11"/>
      <c r="M497" s="11"/>
      <c r="N497" s="11"/>
      <c r="O497" s="11"/>
    </row>
    <row r="498" spans="3:15" x14ac:dyDescent="0.2">
      <c r="C498" s="11"/>
      <c r="D498" s="49"/>
      <c r="E498" s="49"/>
      <c r="F498" s="11"/>
      <c r="G498" s="11"/>
      <c r="H498" s="11"/>
      <c r="I498" s="12"/>
      <c r="J498" s="50"/>
      <c r="K498" s="51"/>
      <c r="L498" s="11"/>
      <c r="M498" s="11"/>
      <c r="N498" s="11"/>
      <c r="O498" s="11"/>
    </row>
    <row r="499" spans="3:15" x14ac:dyDescent="0.2">
      <c r="C499" s="11"/>
      <c r="D499" s="49"/>
      <c r="E499" s="49"/>
      <c r="F499" s="11"/>
      <c r="G499" s="11"/>
      <c r="H499" s="11"/>
      <c r="I499" s="12"/>
      <c r="J499" s="50"/>
      <c r="K499" s="51"/>
      <c r="L499" s="11"/>
      <c r="M499" s="11"/>
      <c r="N499" s="11"/>
      <c r="O499" s="11"/>
    </row>
    <row r="500" spans="3:15" x14ac:dyDescent="0.2">
      <c r="C500" s="11"/>
      <c r="D500" s="49"/>
      <c r="E500" s="49"/>
      <c r="F500" s="11"/>
      <c r="G500" s="11"/>
      <c r="H500" s="11"/>
      <c r="I500" s="12"/>
      <c r="J500" s="50"/>
      <c r="K500" s="51"/>
      <c r="L500" s="11"/>
      <c r="M500" s="11"/>
      <c r="N500" s="11"/>
      <c r="O500" s="11"/>
    </row>
    <row r="501" spans="3:15" x14ac:dyDescent="0.2">
      <c r="C501" s="11"/>
      <c r="D501" s="49"/>
      <c r="E501" s="49"/>
      <c r="F501" s="11"/>
      <c r="G501" s="11"/>
      <c r="H501" s="11"/>
      <c r="I501" s="12"/>
      <c r="J501" s="50"/>
      <c r="K501" s="51"/>
      <c r="L501" s="11"/>
      <c r="M501" s="11"/>
      <c r="N501" s="11"/>
      <c r="O501" s="11"/>
    </row>
    <row r="502" spans="3:15" x14ac:dyDescent="0.2">
      <c r="C502" s="11"/>
      <c r="D502" s="49"/>
      <c r="E502" s="49"/>
      <c r="F502" s="11"/>
      <c r="G502" s="11"/>
      <c r="H502" s="11"/>
      <c r="I502" s="12"/>
      <c r="J502" s="50"/>
      <c r="K502" s="51"/>
      <c r="L502" s="11"/>
      <c r="M502" s="11"/>
      <c r="N502" s="11"/>
      <c r="O502" s="11"/>
    </row>
    <row r="503" spans="3:15" x14ac:dyDescent="0.2">
      <c r="C503" s="11"/>
      <c r="D503" s="49"/>
      <c r="E503" s="49"/>
      <c r="F503" s="11"/>
      <c r="G503" s="11"/>
      <c r="H503" s="11"/>
      <c r="I503" s="12"/>
      <c r="J503" s="50"/>
      <c r="K503" s="51"/>
      <c r="L503" s="11"/>
      <c r="M503" s="11"/>
      <c r="N503" s="11"/>
      <c r="O503" s="11"/>
    </row>
    <row r="504" spans="3:15" x14ac:dyDescent="0.2">
      <c r="C504" s="11"/>
      <c r="D504" s="49"/>
      <c r="E504" s="49"/>
      <c r="F504" s="11"/>
      <c r="G504" s="11"/>
      <c r="H504" s="11"/>
      <c r="I504" s="12"/>
      <c r="J504" s="50"/>
      <c r="K504" s="51"/>
      <c r="L504" s="11"/>
      <c r="M504" s="11"/>
      <c r="N504" s="11"/>
      <c r="O504" s="11"/>
    </row>
    <row r="505" spans="3:15" x14ac:dyDescent="0.2">
      <c r="C505" s="11"/>
      <c r="D505" s="49"/>
      <c r="E505" s="49"/>
      <c r="F505" s="11"/>
      <c r="G505" s="11"/>
      <c r="H505" s="11"/>
      <c r="I505" s="12"/>
      <c r="J505" s="50"/>
      <c r="K505" s="51"/>
      <c r="L505" s="11"/>
      <c r="M505" s="11"/>
      <c r="N505" s="11"/>
      <c r="O505" s="11"/>
    </row>
    <row r="506" spans="3:15" x14ac:dyDescent="0.2">
      <c r="C506" s="11"/>
      <c r="D506" s="49"/>
      <c r="E506" s="49"/>
      <c r="F506" s="11"/>
      <c r="G506" s="11"/>
      <c r="H506" s="11"/>
      <c r="I506" s="12"/>
      <c r="J506" s="50"/>
      <c r="K506" s="51"/>
      <c r="L506" s="11"/>
      <c r="M506" s="11"/>
      <c r="N506" s="11"/>
      <c r="O506" s="11"/>
    </row>
    <row r="507" spans="3:15" x14ac:dyDescent="0.2">
      <c r="C507" s="11"/>
      <c r="D507" s="49"/>
      <c r="E507" s="49"/>
      <c r="F507" s="11"/>
      <c r="G507" s="11"/>
      <c r="H507" s="11"/>
      <c r="I507" s="12"/>
      <c r="J507" s="50"/>
      <c r="K507" s="51"/>
      <c r="L507" s="11"/>
      <c r="M507" s="11"/>
      <c r="N507" s="11"/>
      <c r="O507" s="11"/>
    </row>
    <row r="508" spans="3:15" x14ac:dyDescent="0.2">
      <c r="C508" s="11"/>
      <c r="D508" s="49"/>
      <c r="E508" s="49"/>
      <c r="F508" s="11"/>
      <c r="G508" s="11"/>
      <c r="H508" s="11"/>
      <c r="I508" s="12"/>
      <c r="J508" s="50"/>
      <c r="K508" s="51"/>
      <c r="L508" s="11"/>
      <c r="M508" s="11"/>
      <c r="N508" s="11"/>
      <c r="O508" s="11"/>
    </row>
    <row r="509" spans="3:15" x14ac:dyDescent="0.2">
      <c r="C509" s="11"/>
      <c r="D509" s="49"/>
      <c r="E509" s="49"/>
      <c r="F509" s="11"/>
      <c r="G509" s="11"/>
      <c r="H509" s="11"/>
      <c r="I509" s="12"/>
      <c r="J509" s="50"/>
      <c r="K509" s="51"/>
      <c r="L509" s="11"/>
      <c r="M509" s="11"/>
      <c r="N509" s="11"/>
      <c r="O509" s="11"/>
    </row>
    <row r="510" spans="3:15" x14ac:dyDescent="0.2">
      <c r="C510" s="11"/>
      <c r="D510" s="49"/>
      <c r="E510" s="49"/>
      <c r="F510" s="11"/>
      <c r="G510" s="11"/>
      <c r="H510" s="11"/>
      <c r="I510" s="12"/>
      <c r="J510" s="50"/>
      <c r="K510" s="51"/>
      <c r="L510" s="11"/>
      <c r="M510" s="11"/>
      <c r="N510" s="11"/>
      <c r="O510" s="11"/>
    </row>
    <row r="511" spans="3:15" x14ac:dyDescent="0.2">
      <c r="C511" s="11"/>
      <c r="D511" s="49"/>
      <c r="E511" s="49"/>
      <c r="F511" s="11"/>
      <c r="G511" s="11"/>
      <c r="H511" s="11"/>
      <c r="I511" s="12"/>
      <c r="J511" s="50"/>
      <c r="K511" s="51"/>
      <c r="L511" s="11"/>
      <c r="M511" s="11"/>
      <c r="N511" s="11"/>
      <c r="O511" s="11"/>
    </row>
    <row r="512" spans="3:15" x14ac:dyDescent="0.2">
      <c r="C512" s="11"/>
      <c r="D512" s="49"/>
      <c r="E512" s="49"/>
      <c r="F512" s="11"/>
      <c r="G512" s="11"/>
      <c r="H512" s="11"/>
      <c r="I512" s="12"/>
      <c r="J512" s="50"/>
      <c r="K512" s="51"/>
      <c r="L512" s="11"/>
      <c r="M512" s="11"/>
      <c r="N512" s="11"/>
      <c r="O512" s="11"/>
    </row>
    <row r="513" spans="3:15" x14ac:dyDescent="0.2">
      <c r="C513" s="11"/>
      <c r="D513" s="49"/>
      <c r="E513" s="49"/>
      <c r="F513" s="11"/>
      <c r="G513" s="11"/>
      <c r="H513" s="11"/>
      <c r="I513" s="12"/>
      <c r="J513" s="50"/>
      <c r="K513" s="51"/>
      <c r="L513" s="11"/>
      <c r="M513" s="11"/>
      <c r="N513" s="11"/>
      <c r="O513" s="11"/>
    </row>
    <row r="514" spans="3:15" x14ac:dyDescent="0.2">
      <c r="C514" s="11"/>
      <c r="D514" s="49"/>
      <c r="E514" s="49"/>
      <c r="F514" s="11"/>
      <c r="G514" s="11"/>
      <c r="H514" s="11"/>
      <c r="I514" s="12"/>
      <c r="J514" s="50"/>
      <c r="K514" s="51"/>
      <c r="L514" s="11"/>
      <c r="M514" s="11"/>
      <c r="N514" s="11"/>
      <c r="O514" s="11"/>
    </row>
    <row r="515" spans="3:15" x14ac:dyDescent="0.2">
      <c r="C515" s="11"/>
      <c r="D515" s="49"/>
      <c r="E515" s="49"/>
      <c r="F515" s="11"/>
      <c r="G515" s="11"/>
      <c r="H515" s="11"/>
      <c r="I515" s="12"/>
      <c r="J515" s="50"/>
      <c r="K515" s="51"/>
      <c r="L515" s="11"/>
      <c r="M515" s="11"/>
      <c r="N515" s="11"/>
      <c r="O515" s="11"/>
    </row>
    <row r="516" spans="3:15" x14ac:dyDescent="0.2">
      <c r="C516" s="11"/>
      <c r="D516" s="49"/>
      <c r="E516" s="49"/>
      <c r="F516" s="11"/>
      <c r="G516" s="11"/>
      <c r="H516" s="11"/>
      <c r="I516" s="12"/>
      <c r="J516" s="50"/>
      <c r="K516" s="51"/>
      <c r="L516" s="11"/>
      <c r="M516" s="11"/>
      <c r="N516" s="11"/>
      <c r="O516" s="11"/>
    </row>
    <row r="517" spans="3:15" x14ac:dyDescent="0.2">
      <c r="C517" s="11"/>
      <c r="D517" s="49"/>
      <c r="E517" s="49"/>
      <c r="F517" s="11"/>
      <c r="G517" s="11"/>
      <c r="H517" s="11"/>
      <c r="I517" s="12"/>
      <c r="J517" s="50"/>
      <c r="K517" s="51"/>
      <c r="L517" s="11"/>
      <c r="M517" s="11"/>
      <c r="N517" s="11"/>
      <c r="O517" s="11"/>
    </row>
    <row r="518" spans="3:15" x14ac:dyDescent="0.2">
      <c r="C518" s="11"/>
      <c r="D518" s="49"/>
      <c r="E518" s="49"/>
      <c r="F518" s="11"/>
      <c r="G518" s="11"/>
      <c r="H518" s="11"/>
      <c r="I518" s="12"/>
      <c r="J518" s="50"/>
      <c r="K518" s="51"/>
      <c r="L518" s="11"/>
      <c r="M518" s="11"/>
      <c r="N518" s="11"/>
      <c r="O518" s="11"/>
    </row>
    <row r="519" spans="3:15" x14ac:dyDescent="0.2">
      <c r="C519" s="11"/>
      <c r="D519" s="49"/>
      <c r="E519" s="49"/>
      <c r="F519" s="11"/>
      <c r="G519" s="11"/>
      <c r="H519" s="11"/>
      <c r="I519" s="12"/>
      <c r="J519" s="50"/>
      <c r="K519" s="51"/>
      <c r="L519" s="11"/>
      <c r="M519" s="11"/>
      <c r="N519" s="11"/>
      <c r="O519" s="11"/>
    </row>
    <row r="520" spans="3:15" x14ac:dyDescent="0.2">
      <c r="C520" s="11"/>
      <c r="D520" s="49"/>
      <c r="E520" s="49"/>
      <c r="F520" s="11"/>
      <c r="G520" s="11"/>
      <c r="H520" s="11"/>
      <c r="I520" s="12"/>
      <c r="J520" s="50"/>
      <c r="K520" s="51"/>
      <c r="L520" s="11"/>
      <c r="M520" s="11"/>
      <c r="N520" s="11"/>
      <c r="O520" s="11"/>
    </row>
    <row r="521" spans="3:15" x14ac:dyDescent="0.2">
      <c r="C521" s="11"/>
      <c r="D521" s="49"/>
      <c r="E521" s="49"/>
      <c r="F521" s="11"/>
      <c r="G521" s="11"/>
      <c r="H521" s="11"/>
      <c r="I521" s="12"/>
      <c r="J521" s="50"/>
      <c r="K521" s="51"/>
      <c r="L521" s="11"/>
      <c r="M521" s="11"/>
      <c r="N521" s="11"/>
      <c r="O521" s="11"/>
    </row>
    <row r="522" spans="3:15" x14ac:dyDescent="0.2">
      <c r="C522" s="11"/>
      <c r="D522" s="49"/>
      <c r="E522" s="49"/>
      <c r="F522" s="11"/>
      <c r="G522" s="11"/>
      <c r="H522" s="11"/>
      <c r="I522" s="12"/>
      <c r="J522" s="50"/>
      <c r="K522" s="51"/>
      <c r="L522" s="11"/>
      <c r="M522" s="11"/>
      <c r="N522" s="11"/>
      <c r="O522" s="11"/>
    </row>
    <row r="523" spans="3:15" x14ac:dyDescent="0.2">
      <c r="C523" s="11"/>
      <c r="D523" s="49"/>
      <c r="E523" s="49"/>
      <c r="F523" s="11"/>
      <c r="G523" s="11"/>
      <c r="H523" s="11"/>
      <c r="I523" s="12"/>
      <c r="J523" s="50"/>
      <c r="K523" s="51"/>
      <c r="L523" s="11"/>
      <c r="M523" s="11"/>
      <c r="N523" s="11"/>
      <c r="O523" s="11"/>
    </row>
    <row r="524" spans="3:15" x14ac:dyDescent="0.2">
      <c r="C524" s="11"/>
      <c r="D524" s="49"/>
      <c r="E524" s="49"/>
      <c r="F524" s="11"/>
      <c r="G524" s="11"/>
      <c r="H524" s="11"/>
      <c r="I524" s="12"/>
      <c r="J524" s="50"/>
      <c r="K524" s="51"/>
      <c r="L524" s="11"/>
      <c r="M524" s="11"/>
      <c r="N524" s="11"/>
      <c r="O524" s="11"/>
    </row>
    <row r="525" spans="3:15" x14ac:dyDescent="0.2">
      <c r="C525" s="11"/>
      <c r="D525" s="49"/>
      <c r="E525" s="49"/>
      <c r="F525" s="11"/>
      <c r="G525" s="11"/>
      <c r="H525" s="11"/>
      <c r="I525" s="12"/>
      <c r="J525" s="50"/>
      <c r="K525" s="51"/>
      <c r="L525" s="11"/>
      <c r="M525" s="11"/>
      <c r="N525" s="11"/>
      <c r="O525" s="11"/>
    </row>
    <row r="526" spans="3:15" x14ac:dyDescent="0.2">
      <c r="C526" s="11"/>
      <c r="D526" s="49"/>
      <c r="E526" s="49"/>
      <c r="F526" s="11"/>
      <c r="G526" s="11"/>
      <c r="H526" s="11"/>
      <c r="I526" s="12"/>
      <c r="J526" s="50"/>
      <c r="K526" s="51"/>
      <c r="L526" s="11"/>
      <c r="M526" s="11"/>
      <c r="N526" s="11"/>
      <c r="O526" s="11"/>
    </row>
    <row r="527" spans="3:15" x14ac:dyDescent="0.2">
      <c r="C527" s="11"/>
      <c r="D527" s="49"/>
      <c r="E527" s="49"/>
      <c r="F527" s="11"/>
      <c r="G527" s="11"/>
      <c r="H527" s="11"/>
      <c r="I527" s="12"/>
      <c r="J527" s="50"/>
      <c r="K527" s="51"/>
      <c r="L527" s="11"/>
      <c r="M527" s="11"/>
      <c r="N527" s="11"/>
      <c r="O527" s="11"/>
    </row>
    <row r="528" spans="3:15" x14ac:dyDescent="0.2">
      <c r="C528" s="11"/>
      <c r="D528" s="49"/>
      <c r="E528" s="49"/>
      <c r="F528" s="11"/>
      <c r="G528" s="11"/>
      <c r="H528" s="11"/>
      <c r="I528" s="12"/>
      <c r="J528" s="50"/>
      <c r="K528" s="51"/>
      <c r="L528" s="11"/>
      <c r="M528" s="11"/>
      <c r="N528" s="11"/>
      <c r="O528" s="11"/>
    </row>
    <row r="529" spans="3:15" x14ac:dyDescent="0.2">
      <c r="C529" s="11"/>
      <c r="D529" s="49"/>
      <c r="E529" s="49"/>
      <c r="F529" s="11"/>
      <c r="G529" s="11"/>
      <c r="H529" s="11"/>
      <c r="I529" s="12"/>
      <c r="J529" s="50"/>
      <c r="K529" s="51"/>
      <c r="L529" s="11"/>
      <c r="M529" s="11"/>
      <c r="N529" s="11"/>
      <c r="O529" s="11"/>
    </row>
    <row r="530" spans="3:15" x14ac:dyDescent="0.2">
      <c r="C530" s="11"/>
      <c r="D530" s="49"/>
      <c r="E530" s="49"/>
      <c r="F530" s="11"/>
      <c r="G530" s="11"/>
      <c r="H530" s="11"/>
      <c r="I530" s="12"/>
      <c r="J530" s="50"/>
      <c r="K530" s="51"/>
      <c r="L530" s="11"/>
      <c r="M530" s="11"/>
      <c r="N530" s="11"/>
      <c r="O530" s="11"/>
    </row>
    <row r="531" spans="3:15" x14ac:dyDescent="0.2">
      <c r="C531" s="11"/>
      <c r="D531" s="49"/>
      <c r="E531" s="49"/>
      <c r="F531" s="11"/>
      <c r="G531" s="11"/>
      <c r="H531" s="11"/>
      <c r="I531" s="12"/>
      <c r="J531" s="50"/>
      <c r="K531" s="51"/>
      <c r="L531" s="11"/>
      <c r="M531" s="11"/>
      <c r="N531" s="11"/>
      <c r="O531" s="11"/>
    </row>
    <row r="532" spans="3:15" x14ac:dyDescent="0.2">
      <c r="C532" s="11"/>
      <c r="D532" s="49"/>
      <c r="E532" s="49"/>
      <c r="F532" s="11"/>
      <c r="G532" s="11"/>
      <c r="H532" s="11"/>
      <c r="I532" s="12"/>
      <c r="J532" s="50"/>
      <c r="K532" s="51"/>
      <c r="L532" s="11"/>
      <c r="M532" s="11"/>
      <c r="N532" s="11"/>
      <c r="O532" s="11"/>
    </row>
    <row r="533" spans="3:15" x14ac:dyDescent="0.2">
      <c r="C533" s="11"/>
      <c r="D533" s="49"/>
      <c r="E533" s="49"/>
      <c r="F533" s="11"/>
      <c r="G533" s="11"/>
      <c r="H533" s="11"/>
      <c r="I533" s="12"/>
      <c r="J533" s="50"/>
      <c r="K533" s="51"/>
      <c r="L533" s="11"/>
      <c r="M533" s="11"/>
      <c r="N533" s="11"/>
      <c r="O533" s="11"/>
    </row>
    <row r="534" spans="3:15" x14ac:dyDescent="0.2">
      <c r="C534" s="11"/>
      <c r="D534" s="49"/>
      <c r="E534" s="49"/>
      <c r="F534" s="11"/>
      <c r="G534" s="11"/>
      <c r="H534" s="11"/>
      <c r="I534" s="12"/>
      <c r="J534" s="50"/>
      <c r="K534" s="51"/>
      <c r="L534" s="11"/>
      <c r="M534" s="11"/>
      <c r="N534" s="11"/>
      <c r="O534" s="11"/>
    </row>
    <row r="535" spans="3:15" x14ac:dyDescent="0.2">
      <c r="C535" s="11"/>
      <c r="D535" s="49"/>
      <c r="E535" s="49"/>
      <c r="F535" s="11"/>
      <c r="G535" s="11"/>
      <c r="H535" s="11"/>
      <c r="I535" s="12"/>
      <c r="J535" s="50"/>
      <c r="K535" s="51"/>
      <c r="L535" s="11"/>
      <c r="M535" s="11"/>
      <c r="N535" s="11"/>
      <c r="O535" s="11"/>
    </row>
    <row r="536" spans="3:15" x14ac:dyDescent="0.2">
      <c r="C536" s="11"/>
      <c r="D536" s="49"/>
      <c r="E536" s="49"/>
      <c r="F536" s="11"/>
      <c r="G536" s="11"/>
      <c r="H536" s="11"/>
      <c r="I536" s="12"/>
      <c r="J536" s="50"/>
      <c r="K536" s="51"/>
      <c r="L536" s="11"/>
      <c r="M536" s="11"/>
      <c r="N536" s="11"/>
      <c r="O536" s="11"/>
    </row>
    <row r="537" spans="3:15" x14ac:dyDescent="0.2">
      <c r="C537" s="11"/>
      <c r="D537" s="49"/>
      <c r="E537" s="49"/>
      <c r="F537" s="11"/>
      <c r="G537" s="11"/>
      <c r="H537" s="11"/>
      <c r="I537" s="12"/>
      <c r="J537" s="50"/>
      <c r="K537" s="51"/>
      <c r="L537" s="11"/>
      <c r="M537" s="11"/>
      <c r="N537" s="11"/>
      <c r="O537" s="11"/>
    </row>
    <row r="538" spans="3:15" x14ac:dyDescent="0.2">
      <c r="C538" s="11"/>
      <c r="D538" s="49"/>
      <c r="E538" s="49"/>
      <c r="F538" s="11"/>
      <c r="G538" s="11"/>
      <c r="H538" s="11"/>
      <c r="I538" s="12"/>
      <c r="J538" s="50"/>
      <c r="K538" s="51"/>
      <c r="L538" s="11"/>
      <c r="M538" s="11"/>
      <c r="N538" s="11"/>
      <c r="O538" s="11"/>
    </row>
    <row r="539" spans="3:15" x14ac:dyDescent="0.2">
      <c r="C539" s="11"/>
      <c r="D539" s="49"/>
      <c r="E539" s="49"/>
      <c r="F539" s="11"/>
      <c r="G539" s="11"/>
      <c r="H539" s="11"/>
      <c r="I539" s="12"/>
      <c r="J539" s="50"/>
      <c r="K539" s="51"/>
      <c r="L539" s="11"/>
      <c r="M539" s="11"/>
      <c r="N539" s="11"/>
      <c r="O539" s="11"/>
    </row>
    <row r="540" spans="3:15" x14ac:dyDescent="0.2">
      <c r="C540" s="11"/>
      <c r="D540" s="49"/>
      <c r="E540" s="49"/>
      <c r="F540" s="11"/>
      <c r="G540" s="11"/>
      <c r="H540" s="11"/>
      <c r="I540" s="12"/>
      <c r="J540" s="50"/>
      <c r="K540" s="51"/>
      <c r="L540" s="11"/>
      <c r="M540" s="11"/>
      <c r="N540" s="11"/>
      <c r="O540" s="11"/>
    </row>
    <row r="541" spans="3:15" x14ac:dyDescent="0.2">
      <c r="C541" s="11"/>
      <c r="D541" s="49"/>
      <c r="E541" s="49"/>
      <c r="F541" s="11"/>
      <c r="G541" s="11"/>
      <c r="H541" s="11"/>
      <c r="I541" s="12"/>
      <c r="J541" s="50"/>
      <c r="K541" s="51"/>
      <c r="L541" s="11"/>
      <c r="M541" s="11"/>
      <c r="N541" s="11"/>
      <c r="O541" s="11"/>
    </row>
    <row r="542" spans="3:15" x14ac:dyDescent="0.2">
      <c r="C542" s="11"/>
      <c r="D542" s="49"/>
      <c r="E542" s="49"/>
      <c r="F542" s="11"/>
      <c r="G542" s="11"/>
      <c r="H542" s="11"/>
      <c r="I542" s="12"/>
      <c r="J542" s="50"/>
      <c r="K542" s="51"/>
      <c r="L542" s="11"/>
      <c r="M542" s="11"/>
      <c r="N542" s="11"/>
      <c r="O542" s="11"/>
    </row>
    <row r="543" spans="3:15" x14ac:dyDescent="0.2">
      <c r="C543" s="11"/>
      <c r="D543" s="49"/>
      <c r="E543" s="49"/>
      <c r="F543" s="11"/>
      <c r="G543" s="11"/>
      <c r="H543" s="11"/>
      <c r="I543" s="12"/>
      <c r="J543" s="50"/>
      <c r="K543" s="51"/>
      <c r="L543" s="11"/>
      <c r="M543" s="11"/>
      <c r="N543" s="11"/>
      <c r="O543" s="11"/>
    </row>
    <row r="544" spans="3:15" x14ac:dyDescent="0.2">
      <c r="C544" s="11"/>
      <c r="D544" s="49"/>
      <c r="E544" s="49"/>
      <c r="F544" s="11"/>
      <c r="G544" s="11"/>
      <c r="H544" s="11"/>
      <c r="I544" s="12"/>
      <c r="J544" s="50"/>
      <c r="K544" s="51"/>
      <c r="L544" s="11"/>
      <c r="M544" s="11"/>
      <c r="N544" s="11"/>
      <c r="O544" s="11"/>
    </row>
    <row r="545" spans="3:15" x14ac:dyDescent="0.2">
      <c r="C545" s="11"/>
      <c r="D545" s="49"/>
      <c r="E545" s="49"/>
      <c r="F545" s="11"/>
      <c r="G545" s="11"/>
      <c r="H545" s="11"/>
      <c r="I545" s="12"/>
      <c r="J545" s="50"/>
      <c r="K545" s="51"/>
      <c r="L545" s="11"/>
      <c r="M545" s="11"/>
      <c r="N545" s="11"/>
      <c r="O545" s="11"/>
    </row>
    <row r="546" spans="3:15" x14ac:dyDescent="0.2">
      <c r="C546" s="11"/>
      <c r="D546" s="49"/>
      <c r="E546" s="49"/>
      <c r="F546" s="11"/>
      <c r="G546" s="11"/>
      <c r="H546" s="11"/>
      <c r="I546" s="12"/>
      <c r="J546" s="50"/>
      <c r="K546" s="51"/>
      <c r="L546" s="11"/>
      <c r="M546" s="11"/>
      <c r="N546" s="11"/>
      <c r="O546" s="11"/>
    </row>
    <row r="547" spans="3:15" x14ac:dyDescent="0.2">
      <c r="C547" s="11"/>
      <c r="D547" s="49"/>
      <c r="E547" s="49"/>
      <c r="F547" s="11"/>
      <c r="G547" s="11"/>
      <c r="H547" s="11"/>
      <c r="I547" s="12"/>
      <c r="J547" s="50"/>
      <c r="K547" s="51"/>
      <c r="L547" s="11"/>
      <c r="M547" s="11"/>
      <c r="N547" s="11"/>
      <c r="O547" s="11"/>
    </row>
    <row r="548" spans="3:15" x14ac:dyDescent="0.2">
      <c r="C548" s="11"/>
      <c r="D548" s="49"/>
      <c r="E548" s="49"/>
      <c r="F548" s="11"/>
      <c r="G548" s="11"/>
      <c r="H548" s="11"/>
      <c r="I548" s="12"/>
      <c r="J548" s="50"/>
      <c r="K548" s="51"/>
      <c r="L548" s="11"/>
      <c r="M548" s="11"/>
      <c r="N548" s="11"/>
      <c r="O548" s="11"/>
    </row>
    <row r="549" spans="3:15" x14ac:dyDescent="0.2">
      <c r="C549" s="11"/>
      <c r="D549" s="49"/>
      <c r="E549" s="49"/>
      <c r="F549" s="11"/>
      <c r="G549" s="11"/>
      <c r="H549" s="11"/>
      <c r="I549" s="12"/>
      <c r="J549" s="50"/>
      <c r="K549" s="51"/>
      <c r="L549" s="11"/>
      <c r="M549" s="11"/>
      <c r="N549" s="11"/>
      <c r="O549" s="11"/>
    </row>
    <row r="550" spans="3:15" x14ac:dyDescent="0.2">
      <c r="C550" s="11"/>
      <c r="D550" s="49"/>
      <c r="E550" s="49"/>
      <c r="F550" s="11"/>
      <c r="G550" s="11"/>
      <c r="H550" s="11"/>
      <c r="I550" s="12"/>
      <c r="J550" s="50"/>
      <c r="K550" s="51"/>
      <c r="L550" s="11"/>
      <c r="M550" s="11"/>
      <c r="N550" s="11"/>
      <c r="O550" s="11"/>
    </row>
    <row r="551" spans="3:15" x14ac:dyDescent="0.2">
      <c r="C551" s="11"/>
      <c r="D551" s="49"/>
      <c r="E551" s="49"/>
      <c r="F551" s="11"/>
      <c r="G551" s="11"/>
      <c r="H551" s="11"/>
      <c r="I551" s="12"/>
      <c r="J551" s="50"/>
      <c r="K551" s="51"/>
      <c r="L551" s="11"/>
      <c r="M551" s="11"/>
      <c r="N551" s="11"/>
      <c r="O551" s="11"/>
    </row>
    <row r="552" spans="3:15" x14ac:dyDescent="0.2">
      <c r="C552" s="11"/>
      <c r="D552" s="49"/>
      <c r="E552" s="49"/>
      <c r="F552" s="11"/>
      <c r="G552" s="11"/>
      <c r="H552" s="11"/>
      <c r="I552" s="12"/>
      <c r="J552" s="50"/>
      <c r="K552" s="51"/>
      <c r="L552" s="11"/>
      <c r="M552" s="11"/>
      <c r="N552" s="11"/>
      <c r="O552" s="11"/>
    </row>
    <row r="553" spans="3:15" x14ac:dyDescent="0.2">
      <c r="C553" s="11"/>
      <c r="D553" s="49"/>
      <c r="E553" s="49"/>
      <c r="F553" s="11"/>
      <c r="G553" s="11"/>
      <c r="H553" s="11"/>
      <c r="I553" s="12"/>
      <c r="J553" s="50"/>
      <c r="K553" s="51"/>
      <c r="L553" s="11"/>
      <c r="M553" s="11"/>
      <c r="N553" s="11"/>
      <c r="O553" s="11"/>
    </row>
    <row r="554" spans="3:15" x14ac:dyDescent="0.2">
      <c r="C554" s="11"/>
      <c r="D554" s="49"/>
      <c r="E554" s="49"/>
      <c r="F554" s="11"/>
      <c r="G554" s="11"/>
      <c r="H554" s="11"/>
      <c r="I554" s="12"/>
      <c r="J554" s="50"/>
      <c r="K554" s="51"/>
      <c r="L554" s="11"/>
      <c r="M554" s="11"/>
      <c r="N554" s="11"/>
      <c r="O554" s="11"/>
    </row>
    <row r="555" spans="3:15" x14ac:dyDescent="0.2">
      <c r="C555" s="11"/>
      <c r="D555" s="49"/>
      <c r="E555" s="49"/>
      <c r="F555" s="11"/>
      <c r="G555" s="11"/>
      <c r="H555" s="11"/>
      <c r="I555" s="12"/>
      <c r="J555" s="50"/>
      <c r="K555" s="51"/>
      <c r="L555" s="11"/>
      <c r="M555" s="11"/>
      <c r="N555" s="11"/>
      <c r="O555" s="11"/>
    </row>
    <row r="556" spans="3:15" x14ac:dyDescent="0.2">
      <c r="C556" s="11"/>
      <c r="D556" s="49"/>
      <c r="E556" s="49"/>
      <c r="F556" s="11"/>
      <c r="G556" s="11"/>
      <c r="H556" s="11"/>
      <c r="I556" s="12"/>
      <c r="J556" s="50"/>
      <c r="K556" s="51"/>
      <c r="L556" s="11"/>
      <c r="M556" s="11"/>
      <c r="N556" s="11"/>
      <c r="O556" s="11"/>
    </row>
    <row r="557" spans="3:15" x14ac:dyDescent="0.2">
      <c r="C557" s="11"/>
      <c r="D557" s="49"/>
      <c r="E557" s="49"/>
      <c r="F557" s="11"/>
      <c r="G557" s="11"/>
      <c r="H557" s="11"/>
      <c r="I557" s="12"/>
      <c r="J557" s="50"/>
      <c r="K557" s="51"/>
      <c r="L557" s="11"/>
      <c r="M557" s="11"/>
      <c r="N557" s="11"/>
      <c r="O557" s="11"/>
    </row>
    <row r="558" spans="3:15" x14ac:dyDescent="0.2">
      <c r="C558" s="11"/>
      <c r="D558" s="49"/>
      <c r="E558" s="49"/>
      <c r="F558" s="11"/>
      <c r="G558" s="11"/>
      <c r="H558" s="11"/>
      <c r="I558" s="12"/>
      <c r="J558" s="50"/>
      <c r="K558" s="51"/>
      <c r="L558" s="11"/>
      <c r="M558" s="11"/>
      <c r="N558" s="11"/>
      <c r="O558" s="11"/>
    </row>
    <row r="559" spans="3:15" x14ac:dyDescent="0.2">
      <c r="C559" s="11"/>
      <c r="D559" s="49"/>
      <c r="E559" s="49"/>
      <c r="F559" s="11"/>
      <c r="G559" s="11"/>
      <c r="H559" s="11"/>
      <c r="I559" s="12"/>
      <c r="J559" s="50"/>
      <c r="K559" s="51"/>
      <c r="L559" s="11"/>
      <c r="M559" s="11"/>
      <c r="N559" s="11"/>
      <c r="O559" s="11"/>
    </row>
    <row r="560" spans="3:15" x14ac:dyDescent="0.2">
      <c r="C560" s="11"/>
      <c r="D560" s="49"/>
      <c r="E560" s="49"/>
      <c r="F560" s="11"/>
      <c r="G560" s="11"/>
      <c r="H560" s="11"/>
      <c r="I560" s="12"/>
      <c r="J560" s="50"/>
      <c r="K560" s="51"/>
      <c r="L560" s="11"/>
      <c r="M560" s="11"/>
      <c r="N560" s="11"/>
      <c r="O560" s="11"/>
    </row>
    <row r="561" spans="3:15" x14ac:dyDescent="0.2">
      <c r="C561" s="11"/>
      <c r="D561" s="49"/>
      <c r="E561" s="49"/>
      <c r="F561" s="11"/>
      <c r="G561" s="11"/>
      <c r="H561" s="11"/>
      <c r="I561" s="12"/>
      <c r="J561" s="50"/>
      <c r="K561" s="51"/>
      <c r="L561" s="11"/>
      <c r="M561" s="11"/>
      <c r="N561" s="11"/>
      <c r="O561" s="11"/>
    </row>
    <row r="562" spans="3:15" x14ac:dyDescent="0.2">
      <c r="C562" s="11"/>
      <c r="D562" s="49"/>
      <c r="E562" s="49"/>
      <c r="F562" s="11"/>
      <c r="G562" s="11"/>
      <c r="H562" s="11"/>
      <c r="I562" s="12"/>
      <c r="J562" s="50"/>
      <c r="K562" s="51"/>
      <c r="L562" s="11"/>
      <c r="M562" s="11"/>
      <c r="N562" s="11"/>
      <c r="O562" s="11"/>
    </row>
    <row r="563" spans="3:15" x14ac:dyDescent="0.2">
      <c r="C563" s="11"/>
      <c r="D563" s="49"/>
      <c r="E563" s="49"/>
      <c r="F563" s="11"/>
      <c r="G563" s="11"/>
      <c r="H563" s="11"/>
      <c r="I563" s="12"/>
      <c r="J563" s="50"/>
      <c r="K563" s="51"/>
      <c r="L563" s="11"/>
      <c r="M563" s="11"/>
      <c r="N563" s="11"/>
      <c r="O563" s="11"/>
    </row>
    <row r="564" spans="3:15" x14ac:dyDescent="0.2">
      <c r="C564" s="11"/>
      <c r="D564" s="49"/>
      <c r="E564" s="49"/>
      <c r="F564" s="11"/>
      <c r="G564" s="11"/>
      <c r="H564" s="11"/>
      <c r="I564" s="12"/>
      <c r="J564" s="50"/>
      <c r="K564" s="51"/>
      <c r="L564" s="11"/>
      <c r="M564" s="11"/>
      <c r="N564" s="11"/>
      <c r="O564" s="11"/>
    </row>
    <row r="565" spans="3:15" x14ac:dyDescent="0.2">
      <c r="C565" s="11"/>
      <c r="D565" s="49"/>
      <c r="E565" s="49"/>
      <c r="F565" s="11"/>
      <c r="G565" s="11"/>
      <c r="H565" s="11"/>
      <c r="I565" s="12"/>
      <c r="J565" s="50"/>
      <c r="K565" s="51"/>
      <c r="L565" s="11"/>
      <c r="M565" s="11"/>
      <c r="N565" s="11"/>
      <c r="O565" s="11"/>
    </row>
    <row r="566" spans="3:15" x14ac:dyDescent="0.2">
      <c r="C566" s="11"/>
      <c r="D566" s="49"/>
      <c r="E566" s="49"/>
      <c r="F566" s="11"/>
      <c r="G566" s="11"/>
      <c r="H566" s="11"/>
      <c r="I566" s="12"/>
      <c r="J566" s="50"/>
      <c r="K566" s="51"/>
      <c r="L566" s="11"/>
      <c r="M566" s="11"/>
      <c r="N566" s="11"/>
      <c r="O566" s="11"/>
    </row>
    <row r="567" spans="3:15" x14ac:dyDescent="0.2">
      <c r="C567" s="11"/>
      <c r="D567" s="49"/>
      <c r="E567" s="49"/>
      <c r="F567" s="11"/>
      <c r="G567" s="11"/>
      <c r="H567" s="11"/>
      <c r="I567" s="12"/>
      <c r="J567" s="50"/>
      <c r="K567" s="51"/>
      <c r="L567" s="11"/>
      <c r="M567" s="11"/>
      <c r="N567" s="11"/>
      <c r="O567" s="11"/>
    </row>
    <row r="568" spans="3:15" x14ac:dyDescent="0.2">
      <c r="C568" s="11"/>
      <c r="D568" s="49"/>
      <c r="E568" s="49"/>
      <c r="F568" s="11"/>
      <c r="G568" s="11"/>
      <c r="H568" s="11"/>
      <c r="I568" s="12"/>
      <c r="J568" s="50"/>
      <c r="K568" s="51"/>
      <c r="L568" s="11"/>
      <c r="M568" s="11"/>
      <c r="N568" s="11"/>
      <c r="O568" s="11"/>
    </row>
    <row r="569" spans="3:15" x14ac:dyDescent="0.2">
      <c r="C569" s="11"/>
      <c r="D569" s="49"/>
      <c r="E569" s="49"/>
      <c r="F569" s="11"/>
      <c r="G569" s="11"/>
      <c r="H569" s="11"/>
      <c r="I569" s="12"/>
      <c r="J569" s="50"/>
      <c r="K569" s="51"/>
      <c r="L569" s="11"/>
      <c r="M569" s="11"/>
      <c r="N569" s="11"/>
      <c r="O569" s="11"/>
    </row>
    <row r="570" spans="3:15" x14ac:dyDescent="0.2">
      <c r="C570" s="11"/>
      <c r="D570" s="49"/>
      <c r="E570" s="49"/>
      <c r="F570" s="11"/>
      <c r="G570" s="11"/>
      <c r="H570" s="11"/>
      <c r="I570" s="12"/>
      <c r="J570" s="50"/>
      <c r="K570" s="51"/>
      <c r="L570" s="11"/>
      <c r="M570" s="11"/>
      <c r="N570" s="11"/>
      <c r="O570" s="11"/>
    </row>
    <row r="571" spans="3:15" x14ac:dyDescent="0.2">
      <c r="C571" s="11"/>
      <c r="D571" s="49"/>
      <c r="E571" s="49"/>
      <c r="F571" s="11"/>
      <c r="G571" s="11"/>
      <c r="H571" s="11"/>
      <c r="I571" s="12"/>
      <c r="J571" s="50"/>
      <c r="K571" s="51"/>
      <c r="L571" s="11"/>
      <c r="M571" s="11"/>
      <c r="N571" s="11"/>
      <c r="O571" s="11"/>
    </row>
    <row r="572" spans="3:15" x14ac:dyDescent="0.2">
      <c r="C572" s="11"/>
      <c r="D572" s="49"/>
      <c r="E572" s="49"/>
      <c r="F572" s="11"/>
      <c r="G572" s="11"/>
      <c r="H572" s="11"/>
      <c r="I572" s="12"/>
      <c r="J572" s="50"/>
      <c r="K572" s="51"/>
      <c r="L572" s="11"/>
      <c r="M572" s="11"/>
      <c r="N572" s="11"/>
      <c r="O572" s="11"/>
    </row>
    <row r="573" spans="3:15" x14ac:dyDescent="0.2">
      <c r="C573" s="11"/>
      <c r="D573" s="49"/>
      <c r="E573" s="49"/>
      <c r="F573" s="11"/>
      <c r="G573" s="11"/>
      <c r="H573" s="11"/>
      <c r="I573" s="12"/>
      <c r="J573" s="50"/>
      <c r="K573" s="51"/>
      <c r="L573" s="11"/>
      <c r="M573" s="11"/>
      <c r="N573" s="11"/>
      <c r="O573" s="11"/>
    </row>
    <row r="574" spans="3:15" x14ac:dyDescent="0.2">
      <c r="C574" s="11"/>
      <c r="D574" s="49"/>
      <c r="E574" s="49"/>
      <c r="F574" s="11"/>
      <c r="G574" s="11"/>
      <c r="H574" s="11"/>
      <c r="I574" s="12"/>
      <c r="J574" s="50"/>
      <c r="K574" s="51"/>
      <c r="L574" s="11"/>
      <c r="M574" s="11"/>
      <c r="N574" s="11"/>
      <c r="O574" s="11"/>
    </row>
    <row r="575" spans="3:15" x14ac:dyDescent="0.2">
      <c r="C575" s="11"/>
      <c r="D575" s="49"/>
      <c r="E575" s="49"/>
      <c r="F575" s="11"/>
      <c r="G575" s="11"/>
      <c r="H575" s="11"/>
      <c r="I575" s="12"/>
      <c r="J575" s="50"/>
      <c r="K575" s="51"/>
      <c r="L575" s="11"/>
      <c r="M575" s="11"/>
      <c r="N575" s="11"/>
      <c r="O575" s="11"/>
    </row>
    <row r="576" spans="3:15" x14ac:dyDescent="0.2">
      <c r="C576" s="11"/>
      <c r="D576" s="49"/>
      <c r="E576" s="49"/>
      <c r="F576" s="11"/>
      <c r="G576" s="11"/>
      <c r="H576" s="11"/>
      <c r="I576" s="12"/>
      <c r="J576" s="50"/>
      <c r="K576" s="51"/>
      <c r="L576" s="11"/>
      <c r="M576" s="11"/>
      <c r="N576" s="11"/>
      <c r="O576" s="11"/>
    </row>
    <row r="577" spans="3:15" x14ac:dyDescent="0.2">
      <c r="C577" s="11"/>
      <c r="D577" s="49"/>
      <c r="E577" s="49"/>
      <c r="F577" s="11"/>
      <c r="G577" s="11"/>
      <c r="H577" s="11"/>
      <c r="I577" s="12"/>
      <c r="J577" s="50"/>
      <c r="K577" s="51"/>
      <c r="L577" s="11"/>
      <c r="M577" s="11"/>
      <c r="N577" s="11"/>
      <c r="O577" s="11"/>
    </row>
    <row r="578" spans="3:15" x14ac:dyDescent="0.2">
      <c r="C578" s="11"/>
      <c r="D578" s="49"/>
      <c r="E578" s="49"/>
      <c r="F578" s="11"/>
      <c r="G578" s="11"/>
      <c r="H578" s="11"/>
      <c r="I578" s="12"/>
      <c r="J578" s="50"/>
      <c r="K578" s="51"/>
      <c r="L578" s="11"/>
      <c r="M578" s="11"/>
      <c r="N578" s="11"/>
      <c r="O578" s="11"/>
    </row>
    <row r="579" spans="3:15" x14ac:dyDescent="0.2">
      <c r="C579" s="11"/>
      <c r="D579" s="49"/>
      <c r="E579" s="49"/>
      <c r="F579" s="11"/>
      <c r="G579" s="11"/>
      <c r="H579" s="11"/>
      <c r="I579" s="12"/>
      <c r="J579" s="50"/>
      <c r="K579" s="51"/>
      <c r="L579" s="11"/>
      <c r="M579" s="11"/>
      <c r="N579" s="11"/>
      <c r="O579" s="11"/>
    </row>
    <row r="580" spans="3:15" x14ac:dyDescent="0.2">
      <c r="C580" s="11"/>
      <c r="D580" s="49"/>
      <c r="E580" s="49"/>
      <c r="F580" s="11"/>
      <c r="G580" s="11"/>
      <c r="H580" s="11"/>
      <c r="I580" s="12"/>
      <c r="J580" s="50"/>
      <c r="K580" s="51"/>
      <c r="L580" s="11"/>
      <c r="M580" s="11"/>
      <c r="N580" s="11"/>
      <c r="O580" s="11"/>
    </row>
    <row r="581" spans="3:15" x14ac:dyDescent="0.2">
      <c r="C581" s="11"/>
      <c r="D581" s="49"/>
      <c r="E581" s="49"/>
      <c r="F581" s="11"/>
      <c r="G581" s="11"/>
      <c r="H581" s="11"/>
      <c r="I581" s="12"/>
      <c r="J581" s="50"/>
      <c r="K581" s="51"/>
      <c r="L581" s="11"/>
      <c r="M581" s="11"/>
      <c r="N581" s="11"/>
      <c r="O581" s="11"/>
    </row>
    <row r="582" spans="3:15" x14ac:dyDescent="0.2">
      <c r="C582" s="11"/>
      <c r="D582" s="49"/>
      <c r="E582" s="49"/>
      <c r="F582" s="11"/>
      <c r="G582" s="11"/>
      <c r="H582" s="11"/>
      <c r="I582" s="12"/>
      <c r="J582" s="50"/>
      <c r="K582" s="51"/>
      <c r="L582" s="11"/>
      <c r="M582" s="11"/>
      <c r="N582" s="11"/>
      <c r="O582" s="11"/>
    </row>
    <row r="583" spans="3:15" x14ac:dyDescent="0.2">
      <c r="C583" s="11"/>
      <c r="D583" s="49"/>
      <c r="E583" s="49"/>
      <c r="F583" s="11"/>
      <c r="G583" s="11"/>
      <c r="H583" s="11"/>
      <c r="I583" s="12"/>
      <c r="J583" s="50"/>
      <c r="K583" s="51"/>
      <c r="L583" s="11"/>
      <c r="M583" s="11"/>
      <c r="N583" s="11"/>
      <c r="O583" s="11"/>
    </row>
    <row r="584" spans="3:15" x14ac:dyDescent="0.2">
      <c r="C584" s="11"/>
      <c r="D584" s="49"/>
      <c r="E584" s="49"/>
      <c r="F584" s="11"/>
      <c r="G584" s="11"/>
      <c r="H584" s="11"/>
      <c r="I584" s="12"/>
      <c r="J584" s="50"/>
      <c r="K584" s="51"/>
      <c r="L584" s="11"/>
      <c r="M584" s="11"/>
      <c r="N584" s="11"/>
      <c r="O584" s="11"/>
    </row>
    <row r="585" spans="3:15" x14ac:dyDescent="0.2">
      <c r="C585" s="11"/>
      <c r="D585" s="49"/>
      <c r="E585" s="49"/>
      <c r="F585" s="11"/>
      <c r="G585" s="11"/>
      <c r="H585" s="11"/>
      <c r="I585" s="12"/>
      <c r="J585" s="50"/>
      <c r="K585" s="51"/>
      <c r="L585" s="11"/>
      <c r="M585" s="11"/>
      <c r="N585" s="11"/>
      <c r="O585" s="11"/>
    </row>
    <row r="586" spans="3:15" x14ac:dyDescent="0.2">
      <c r="C586" s="11"/>
      <c r="D586" s="49"/>
      <c r="E586" s="49"/>
      <c r="F586" s="11"/>
      <c r="G586" s="11"/>
      <c r="H586" s="11"/>
      <c r="I586" s="12"/>
      <c r="J586" s="50"/>
      <c r="K586" s="51"/>
      <c r="L586" s="11"/>
      <c r="M586" s="11"/>
      <c r="N586" s="11"/>
      <c r="O586" s="11"/>
    </row>
    <row r="587" spans="3:15" x14ac:dyDescent="0.2">
      <c r="C587" s="11"/>
      <c r="D587" s="49"/>
      <c r="E587" s="49"/>
      <c r="F587" s="11"/>
      <c r="G587" s="11"/>
      <c r="H587" s="11"/>
      <c r="I587" s="12"/>
      <c r="J587" s="50"/>
      <c r="K587" s="51"/>
      <c r="L587" s="11"/>
      <c r="M587" s="11"/>
      <c r="N587" s="11"/>
      <c r="O587" s="11"/>
    </row>
    <row r="588" spans="3:15" x14ac:dyDescent="0.2">
      <c r="C588" s="11"/>
      <c r="D588" s="49"/>
      <c r="E588" s="49"/>
      <c r="F588" s="11"/>
      <c r="G588" s="11"/>
      <c r="H588" s="11"/>
      <c r="I588" s="12"/>
      <c r="J588" s="50"/>
      <c r="K588" s="51"/>
      <c r="L588" s="11"/>
      <c r="M588" s="11"/>
      <c r="N588" s="11"/>
      <c r="O588" s="11"/>
    </row>
    <row r="589" spans="3:15" x14ac:dyDescent="0.2">
      <c r="C589" s="11"/>
      <c r="D589" s="49"/>
      <c r="E589" s="49"/>
      <c r="F589" s="11"/>
      <c r="G589" s="11"/>
      <c r="H589" s="11"/>
      <c r="I589" s="12"/>
      <c r="J589" s="50"/>
      <c r="K589" s="51"/>
      <c r="L589" s="11"/>
      <c r="M589" s="11"/>
      <c r="N589" s="11"/>
      <c r="O589" s="11"/>
    </row>
    <row r="590" spans="3:15" x14ac:dyDescent="0.2">
      <c r="C590" s="11"/>
      <c r="D590" s="49"/>
      <c r="E590" s="49"/>
      <c r="F590" s="11"/>
      <c r="G590" s="11"/>
      <c r="H590" s="11"/>
      <c r="I590" s="12"/>
      <c r="J590" s="50"/>
      <c r="K590" s="51"/>
      <c r="L590" s="11"/>
      <c r="M590" s="11"/>
      <c r="N590" s="11"/>
      <c r="O590" s="11"/>
    </row>
    <row r="591" spans="3:15" x14ac:dyDescent="0.2">
      <c r="C591" s="11"/>
      <c r="D591" s="49"/>
      <c r="E591" s="49"/>
      <c r="F591" s="11"/>
      <c r="G591" s="11"/>
      <c r="H591" s="11"/>
      <c r="I591" s="12"/>
      <c r="J591" s="50"/>
      <c r="K591" s="51"/>
      <c r="L591" s="11"/>
      <c r="M591" s="11"/>
      <c r="N591" s="11"/>
      <c r="O591" s="11"/>
    </row>
    <row r="592" spans="3:15" x14ac:dyDescent="0.2">
      <c r="C592" s="11"/>
      <c r="D592" s="49"/>
      <c r="E592" s="49"/>
      <c r="F592" s="11"/>
      <c r="G592" s="11"/>
      <c r="H592" s="11"/>
      <c r="I592" s="12"/>
      <c r="J592" s="50"/>
      <c r="K592" s="51"/>
      <c r="L592" s="11"/>
      <c r="M592" s="11"/>
      <c r="N592" s="11"/>
      <c r="O592" s="11"/>
    </row>
    <row r="593" spans="3:15" x14ac:dyDescent="0.2">
      <c r="C593" s="11"/>
      <c r="D593" s="49"/>
      <c r="E593" s="49"/>
      <c r="F593" s="11"/>
      <c r="G593" s="11"/>
      <c r="H593" s="11"/>
      <c r="I593" s="12"/>
      <c r="J593" s="50"/>
      <c r="K593" s="51"/>
      <c r="L593" s="11"/>
      <c r="M593" s="11"/>
      <c r="N593" s="11"/>
      <c r="O593" s="11"/>
    </row>
    <row r="594" spans="3:15" x14ac:dyDescent="0.2">
      <c r="C594" s="11"/>
      <c r="D594" s="49"/>
      <c r="E594" s="49"/>
      <c r="F594" s="11"/>
      <c r="G594" s="11"/>
      <c r="H594" s="11"/>
      <c r="I594" s="12"/>
      <c r="J594" s="50"/>
      <c r="K594" s="51"/>
      <c r="L594" s="11"/>
      <c r="M594" s="11"/>
      <c r="N594" s="11"/>
      <c r="O594" s="11"/>
    </row>
    <row r="595" spans="3:15" x14ac:dyDescent="0.2">
      <c r="C595" s="11"/>
      <c r="D595" s="49"/>
      <c r="E595" s="49"/>
      <c r="F595" s="11"/>
      <c r="G595" s="11"/>
      <c r="H595" s="11"/>
      <c r="I595" s="12"/>
      <c r="J595" s="50"/>
      <c r="K595" s="51"/>
      <c r="L595" s="11"/>
      <c r="M595" s="11"/>
      <c r="N595" s="11"/>
      <c r="O595" s="11"/>
    </row>
    <row r="596" spans="3:15" x14ac:dyDescent="0.2">
      <c r="C596" s="11"/>
      <c r="D596" s="49"/>
      <c r="E596" s="49"/>
      <c r="F596" s="11"/>
      <c r="G596" s="11"/>
      <c r="H596" s="11"/>
      <c r="I596" s="12"/>
      <c r="J596" s="50"/>
      <c r="K596" s="51"/>
      <c r="L596" s="11"/>
      <c r="M596" s="11"/>
      <c r="N596" s="11"/>
      <c r="O596" s="11"/>
    </row>
    <row r="597" spans="3:15" x14ac:dyDescent="0.2">
      <c r="C597" s="11"/>
      <c r="D597" s="49"/>
      <c r="E597" s="49"/>
      <c r="F597" s="11"/>
      <c r="G597" s="11"/>
      <c r="H597" s="11"/>
      <c r="I597" s="12"/>
      <c r="J597" s="50"/>
      <c r="K597" s="51"/>
      <c r="L597" s="11"/>
      <c r="M597" s="11"/>
      <c r="N597" s="11"/>
      <c r="O597" s="11"/>
    </row>
    <row r="598" spans="3:15" x14ac:dyDescent="0.2">
      <c r="C598" s="11"/>
      <c r="D598" s="49"/>
      <c r="E598" s="49"/>
      <c r="F598" s="11"/>
      <c r="G598" s="11"/>
      <c r="H598" s="11"/>
      <c r="I598" s="12"/>
      <c r="J598" s="50"/>
      <c r="K598" s="51"/>
      <c r="L598" s="11"/>
      <c r="M598" s="11"/>
      <c r="N598" s="11"/>
      <c r="O598" s="11"/>
    </row>
    <row r="599" spans="3:15" x14ac:dyDescent="0.2">
      <c r="C599" s="11"/>
      <c r="D599" s="49"/>
      <c r="E599" s="49"/>
      <c r="F599" s="11"/>
      <c r="G599" s="11"/>
      <c r="H599" s="11"/>
      <c r="I599" s="12"/>
      <c r="J599" s="50"/>
      <c r="K599" s="51"/>
      <c r="L599" s="11"/>
      <c r="M599" s="11"/>
      <c r="N599" s="11"/>
      <c r="O599" s="11"/>
    </row>
    <row r="600" spans="3:15" x14ac:dyDescent="0.2">
      <c r="C600" s="11"/>
      <c r="D600" s="49"/>
      <c r="E600" s="49"/>
      <c r="F600" s="11"/>
      <c r="G600" s="11"/>
      <c r="H600" s="11"/>
      <c r="I600" s="12"/>
      <c r="J600" s="50"/>
      <c r="K600" s="51"/>
      <c r="L600" s="11"/>
      <c r="M600" s="11"/>
      <c r="N600" s="11"/>
      <c r="O600" s="11"/>
    </row>
    <row r="601" spans="3:15" x14ac:dyDescent="0.2">
      <c r="C601" s="11"/>
      <c r="D601" s="49"/>
      <c r="E601" s="49"/>
      <c r="F601" s="11"/>
      <c r="G601" s="11"/>
      <c r="H601" s="11"/>
      <c r="I601" s="12"/>
      <c r="J601" s="50"/>
      <c r="K601" s="51"/>
      <c r="L601" s="11"/>
      <c r="M601" s="11"/>
      <c r="N601" s="11"/>
      <c r="O601" s="11"/>
    </row>
    <row r="602" spans="3:15" x14ac:dyDescent="0.2">
      <c r="C602" s="11"/>
      <c r="D602" s="49"/>
      <c r="E602" s="49"/>
      <c r="F602" s="11"/>
      <c r="G602" s="11"/>
      <c r="H602" s="11"/>
      <c r="I602" s="12"/>
      <c r="J602" s="50"/>
      <c r="K602" s="51"/>
      <c r="L602" s="11"/>
      <c r="M602" s="11"/>
      <c r="N602" s="11"/>
      <c r="O602" s="11"/>
    </row>
    <row r="603" spans="3:15" x14ac:dyDescent="0.2">
      <c r="C603" s="11"/>
      <c r="D603" s="49"/>
      <c r="E603" s="49"/>
      <c r="F603" s="11"/>
      <c r="G603" s="11"/>
      <c r="H603" s="11"/>
      <c r="I603" s="12"/>
      <c r="J603" s="50"/>
      <c r="K603" s="51"/>
      <c r="L603" s="11"/>
      <c r="M603" s="11"/>
      <c r="N603" s="11"/>
      <c r="O603" s="11"/>
    </row>
    <row r="604" spans="3:15" x14ac:dyDescent="0.2">
      <c r="C604" s="11"/>
      <c r="D604" s="49"/>
      <c r="E604" s="49"/>
      <c r="F604" s="11"/>
      <c r="G604" s="11"/>
      <c r="H604" s="11"/>
      <c r="I604" s="12"/>
      <c r="J604" s="50"/>
      <c r="K604" s="51"/>
      <c r="L604" s="11"/>
      <c r="M604" s="11"/>
      <c r="N604" s="11"/>
      <c r="O604" s="11"/>
    </row>
    <row r="605" spans="3:15" x14ac:dyDescent="0.2">
      <c r="C605" s="11"/>
      <c r="D605" s="49"/>
      <c r="E605" s="49"/>
      <c r="F605" s="11"/>
      <c r="G605" s="11"/>
      <c r="H605" s="11"/>
      <c r="I605" s="12"/>
      <c r="J605" s="50"/>
      <c r="K605" s="51"/>
      <c r="L605" s="11"/>
      <c r="M605" s="11"/>
      <c r="N605" s="11"/>
      <c r="O605" s="11"/>
    </row>
    <row r="606" spans="3:15" x14ac:dyDescent="0.2">
      <c r="C606" s="11"/>
      <c r="D606" s="49"/>
      <c r="E606" s="49"/>
      <c r="F606" s="11"/>
      <c r="G606" s="11"/>
      <c r="H606" s="11"/>
      <c r="I606" s="12"/>
      <c r="J606" s="50"/>
      <c r="K606" s="51"/>
      <c r="L606" s="11"/>
      <c r="M606" s="11"/>
      <c r="N606" s="11"/>
      <c r="O606" s="11"/>
    </row>
    <row r="607" spans="3:15" x14ac:dyDescent="0.2">
      <c r="C607" s="11"/>
      <c r="D607" s="49"/>
      <c r="E607" s="49"/>
      <c r="F607" s="11"/>
      <c r="G607" s="11"/>
      <c r="H607" s="11"/>
      <c r="I607" s="12"/>
      <c r="J607" s="50"/>
      <c r="K607" s="51"/>
      <c r="L607" s="11"/>
      <c r="M607" s="11"/>
      <c r="N607" s="11"/>
      <c r="O607" s="11"/>
    </row>
    <row r="608" spans="3:15" x14ac:dyDescent="0.2">
      <c r="C608" s="11"/>
      <c r="D608" s="49"/>
      <c r="E608" s="49"/>
      <c r="F608" s="11"/>
      <c r="G608" s="11"/>
      <c r="H608" s="11"/>
      <c r="I608" s="12"/>
      <c r="J608" s="50"/>
      <c r="K608" s="51"/>
      <c r="L608" s="11"/>
      <c r="M608" s="11"/>
      <c r="N608" s="11"/>
      <c r="O608" s="11"/>
    </row>
    <row r="609" spans="3:15" x14ac:dyDescent="0.2">
      <c r="C609" s="11"/>
      <c r="D609" s="49"/>
      <c r="E609" s="49"/>
      <c r="F609" s="11"/>
      <c r="G609" s="11"/>
      <c r="H609" s="11"/>
      <c r="I609" s="12"/>
      <c r="J609" s="50"/>
      <c r="K609" s="51"/>
      <c r="L609" s="11"/>
      <c r="M609" s="11"/>
      <c r="N609" s="11"/>
      <c r="O609" s="11"/>
    </row>
    <row r="610" spans="3:15" x14ac:dyDescent="0.2">
      <c r="C610" s="11"/>
      <c r="D610" s="49"/>
      <c r="E610" s="49"/>
      <c r="F610" s="11"/>
      <c r="G610" s="11"/>
      <c r="H610" s="11"/>
      <c r="I610" s="12"/>
      <c r="J610" s="50"/>
      <c r="K610" s="51"/>
      <c r="L610" s="11"/>
      <c r="M610" s="11"/>
      <c r="N610" s="11"/>
      <c r="O610" s="11"/>
    </row>
    <row r="611" spans="3:15" x14ac:dyDescent="0.2">
      <c r="C611" s="11"/>
      <c r="D611" s="49"/>
      <c r="E611" s="49"/>
      <c r="F611" s="11"/>
      <c r="G611" s="11"/>
      <c r="H611" s="11"/>
      <c r="I611" s="12"/>
      <c r="J611" s="50"/>
      <c r="K611" s="51"/>
      <c r="L611" s="11"/>
      <c r="M611" s="11"/>
      <c r="N611" s="11"/>
      <c r="O611" s="11"/>
    </row>
    <row r="612" spans="3:15" x14ac:dyDescent="0.2">
      <c r="C612" s="11"/>
      <c r="D612" s="49"/>
      <c r="E612" s="49"/>
      <c r="F612" s="11"/>
      <c r="G612" s="11"/>
      <c r="H612" s="11"/>
      <c r="I612" s="12"/>
      <c r="J612" s="50"/>
      <c r="K612" s="51"/>
      <c r="L612" s="11"/>
      <c r="M612" s="11"/>
      <c r="N612" s="11"/>
      <c r="O612" s="11"/>
    </row>
    <row r="613" spans="3:15" x14ac:dyDescent="0.2">
      <c r="C613" s="11"/>
      <c r="D613" s="49"/>
      <c r="E613" s="49"/>
      <c r="F613" s="11"/>
      <c r="G613" s="11"/>
      <c r="H613" s="11"/>
      <c r="I613" s="12"/>
      <c r="J613" s="50"/>
      <c r="K613" s="51"/>
      <c r="L613" s="11"/>
      <c r="M613" s="11"/>
      <c r="N613" s="11"/>
      <c r="O613" s="11"/>
    </row>
    <row r="614" spans="3:15" x14ac:dyDescent="0.2">
      <c r="C614" s="11"/>
      <c r="D614" s="49"/>
      <c r="E614" s="49"/>
      <c r="F614" s="11"/>
      <c r="G614" s="11"/>
      <c r="H614" s="11"/>
      <c r="I614" s="12"/>
      <c r="J614" s="50"/>
      <c r="K614" s="51"/>
      <c r="L614" s="11"/>
      <c r="M614" s="11"/>
      <c r="N614" s="11"/>
      <c r="O614" s="11"/>
    </row>
    <row r="615" spans="3:15" x14ac:dyDescent="0.2">
      <c r="C615" s="11"/>
      <c r="D615" s="49"/>
      <c r="E615" s="49"/>
      <c r="F615" s="11"/>
      <c r="G615" s="11"/>
      <c r="H615" s="11"/>
      <c r="I615" s="12"/>
      <c r="J615" s="50"/>
      <c r="K615" s="51"/>
      <c r="L615" s="11"/>
      <c r="M615" s="11"/>
      <c r="N615" s="11"/>
      <c r="O615" s="11"/>
    </row>
    <row r="616" spans="3:15" x14ac:dyDescent="0.2">
      <c r="C616" s="11"/>
      <c r="D616" s="49"/>
      <c r="E616" s="49"/>
      <c r="F616" s="11"/>
      <c r="G616" s="11"/>
      <c r="H616" s="11"/>
      <c r="I616" s="12"/>
      <c r="J616" s="50"/>
      <c r="K616" s="51"/>
      <c r="L616" s="11"/>
      <c r="M616" s="11"/>
      <c r="N616" s="11"/>
      <c r="O616" s="11"/>
    </row>
    <row r="617" spans="3:15" x14ac:dyDescent="0.2">
      <c r="C617" s="11"/>
      <c r="D617" s="49"/>
      <c r="E617" s="49"/>
      <c r="F617" s="11"/>
      <c r="G617" s="11"/>
      <c r="H617" s="11"/>
      <c r="I617" s="12"/>
      <c r="J617" s="50"/>
      <c r="K617" s="51"/>
      <c r="L617" s="11"/>
      <c r="M617" s="11"/>
      <c r="N617" s="11"/>
      <c r="O617" s="11"/>
    </row>
    <row r="618" spans="3:15" x14ac:dyDescent="0.2">
      <c r="C618" s="11"/>
      <c r="D618" s="49"/>
      <c r="E618" s="49"/>
      <c r="F618" s="11"/>
      <c r="G618" s="11"/>
      <c r="H618" s="11"/>
      <c r="I618" s="12"/>
      <c r="J618" s="50"/>
      <c r="K618" s="51"/>
      <c r="L618" s="11"/>
      <c r="M618" s="11"/>
      <c r="N618" s="11"/>
      <c r="O618" s="11"/>
    </row>
    <row r="619" spans="3:15" x14ac:dyDescent="0.2">
      <c r="C619" s="11"/>
      <c r="D619" s="49"/>
      <c r="E619" s="49"/>
      <c r="F619" s="11"/>
      <c r="G619" s="11"/>
      <c r="H619" s="11"/>
      <c r="I619" s="12"/>
      <c r="J619" s="50"/>
      <c r="K619" s="51"/>
      <c r="L619" s="11"/>
      <c r="M619" s="11"/>
      <c r="N619" s="11"/>
      <c r="O619" s="11"/>
    </row>
    <row r="620" spans="3:15" x14ac:dyDescent="0.2">
      <c r="C620" s="11"/>
      <c r="D620" s="49"/>
      <c r="E620" s="49"/>
      <c r="F620" s="11"/>
      <c r="G620" s="11"/>
      <c r="H620" s="11"/>
      <c r="I620" s="12"/>
      <c r="J620" s="50"/>
      <c r="K620" s="51"/>
      <c r="L620" s="11"/>
      <c r="M620" s="11"/>
      <c r="N620" s="11"/>
      <c r="O620" s="11"/>
    </row>
    <row r="621" spans="3:15" x14ac:dyDescent="0.2">
      <c r="C621" s="11"/>
      <c r="D621" s="49"/>
      <c r="E621" s="49"/>
      <c r="F621" s="11"/>
      <c r="G621" s="11"/>
      <c r="H621" s="11"/>
      <c r="I621" s="12"/>
      <c r="J621" s="50"/>
      <c r="K621" s="51"/>
      <c r="L621" s="11"/>
      <c r="M621" s="11"/>
      <c r="N621" s="11"/>
      <c r="O621" s="11"/>
    </row>
    <row r="622" spans="3:15" x14ac:dyDescent="0.2">
      <c r="C622" s="11"/>
      <c r="D622" s="49"/>
      <c r="E622" s="49"/>
      <c r="F622" s="11"/>
      <c r="G622" s="11"/>
      <c r="H622" s="11"/>
      <c r="I622" s="12"/>
      <c r="J622" s="50"/>
      <c r="K622" s="51"/>
      <c r="L622" s="11"/>
      <c r="M622" s="11"/>
      <c r="N622" s="11"/>
      <c r="O622" s="11"/>
    </row>
    <row r="623" spans="3:15" x14ac:dyDescent="0.2">
      <c r="C623" s="11"/>
      <c r="D623" s="49"/>
      <c r="E623" s="49"/>
      <c r="F623" s="11"/>
      <c r="G623" s="11"/>
      <c r="H623" s="11"/>
      <c r="I623" s="12"/>
      <c r="J623" s="50"/>
      <c r="K623" s="51"/>
      <c r="L623" s="11"/>
      <c r="M623" s="11"/>
      <c r="N623" s="11"/>
      <c r="O623" s="11"/>
    </row>
    <row r="624" spans="3:15" x14ac:dyDescent="0.2">
      <c r="C624" s="11"/>
      <c r="D624" s="49"/>
      <c r="E624" s="49"/>
      <c r="F624" s="11"/>
      <c r="G624" s="11"/>
      <c r="H624" s="11"/>
      <c r="I624" s="12"/>
      <c r="J624" s="50"/>
      <c r="K624" s="51"/>
      <c r="L624" s="11"/>
      <c r="M624" s="11"/>
      <c r="N624" s="11"/>
      <c r="O624" s="11"/>
    </row>
    <row r="625" spans="3:15" x14ac:dyDescent="0.2">
      <c r="C625" s="11"/>
      <c r="D625" s="49"/>
      <c r="E625" s="49"/>
      <c r="F625" s="11"/>
      <c r="G625" s="11"/>
      <c r="H625" s="11"/>
      <c r="I625" s="12"/>
      <c r="J625" s="50"/>
      <c r="K625" s="51"/>
      <c r="L625" s="11"/>
      <c r="M625" s="11"/>
      <c r="N625" s="11"/>
      <c r="O625" s="11"/>
    </row>
    <row r="626" spans="3:15" x14ac:dyDescent="0.2">
      <c r="C626" s="11"/>
      <c r="D626" s="49"/>
      <c r="E626" s="49"/>
      <c r="F626" s="11"/>
      <c r="G626" s="11"/>
      <c r="H626" s="11"/>
      <c r="I626" s="12"/>
      <c r="J626" s="50"/>
      <c r="K626" s="51"/>
      <c r="L626" s="11"/>
      <c r="M626" s="11"/>
      <c r="N626" s="11"/>
      <c r="O626" s="11"/>
    </row>
    <row r="627" spans="3:15" x14ac:dyDescent="0.2">
      <c r="C627" s="11"/>
      <c r="D627" s="49"/>
      <c r="E627" s="49"/>
      <c r="F627" s="11"/>
      <c r="G627" s="11"/>
      <c r="H627" s="11"/>
      <c r="I627" s="12"/>
      <c r="J627" s="50"/>
      <c r="K627" s="51"/>
      <c r="L627" s="11"/>
      <c r="M627" s="11"/>
      <c r="N627" s="11"/>
      <c r="O627" s="11"/>
    </row>
    <row r="628" spans="3:15" x14ac:dyDescent="0.2">
      <c r="C628" s="11"/>
      <c r="D628" s="49"/>
      <c r="E628" s="49"/>
      <c r="F628" s="11"/>
      <c r="G628" s="11"/>
      <c r="H628" s="11"/>
      <c r="I628" s="12"/>
      <c r="J628" s="50"/>
      <c r="K628" s="51"/>
      <c r="L628" s="11"/>
      <c r="M628" s="11"/>
      <c r="N628" s="11"/>
      <c r="O628" s="11"/>
    </row>
    <row r="629" spans="3:15" x14ac:dyDescent="0.2">
      <c r="C629" s="11"/>
      <c r="D629" s="49"/>
      <c r="E629" s="49"/>
      <c r="F629" s="11"/>
      <c r="G629" s="11"/>
      <c r="H629" s="11"/>
      <c r="I629" s="12"/>
      <c r="J629" s="50"/>
      <c r="K629" s="51"/>
      <c r="L629" s="11"/>
      <c r="M629" s="11"/>
      <c r="N629" s="11"/>
      <c r="O629" s="11"/>
    </row>
    <row r="630" spans="3:15" x14ac:dyDescent="0.2">
      <c r="C630" s="11"/>
      <c r="D630" s="49"/>
      <c r="E630" s="49"/>
      <c r="F630" s="11"/>
      <c r="G630" s="11"/>
      <c r="H630" s="11"/>
      <c r="I630" s="12"/>
      <c r="J630" s="50"/>
      <c r="K630" s="51"/>
      <c r="L630" s="11"/>
      <c r="M630" s="11"/>
      <c r="N630" s="11"/>
      <c r="O630" s="11"/>
    </row>
    <row r="631" spans="3:15" x14ac:dyDescent="0.2">
      <c r="C631" s="11"/>
      <c r="D631" s="49"/>
      <c r="E631" s="49"/>
      <c r="F631" s="11"/>
      <c r="G631" s="11"/>
      <c r="H631" s="11"/>
      <c r="I631" s="12"/>
      <c r="J631" s="50"/>
      <c r="K631" s="51"/>
      <c r="L631" s="11"/>
      <c r="M631" s="11"/>
      <c r="N631" s="11"/>
      <c r="O631" s="11"/>
    </row>
    <row r="632" spans="3:15" x14ac:dyDescent="0.2">
      <c r="C632" s="11"/>
      <c r="D632" s="49"/>
      <c r="E632" s="49"/>
      <c r="F632" s="11"/>
      <c r="G632" s="11"/>
      <c r="H632" s="11"/>
      <c r="I632" s="12"/>
      <c r="J632" s="50"/>
      <c r="K632" s="51"/>
      <c r="L632" s="11"/>
      <c r="M632" s="11"/>
      <c r="N632" s="11"/>
      <c r="O632" s="11"/>
    </row>
    <row r="633" spans="3:15" x14ac:dyDescent="0.2">
      <c r="C633" s="11"/>
      <c r="D633" s="49"/>
      <c r="E633" s="49"/>
      <c r="F633" s="11"/>
      <c r="G633" s="11"/>
      <c r="H633" s="11"/>
      <c r="I633" s="12"/>
      <c r="J633" s="50"/>
      <c r="K633" s="51"/>
      <c r="L633" s="11"/>
      <c r="M633" s="11"/>
      <c r="N633" s="11"/>
      <c r="O633" s="11"/>
    </row>
    <row r="634" spans="3:15" x14ac:dyDescent="0.2">
      <c r="C634" s="11"/>
      <c r="D634" s="49"/>
      <c r="E634" s="49"/>
      <c r="F634" s="11"/>
      <c r="G634" s="11"/>
      <c r="H634" s="11"/>
      <c r="I634" s="12"/>
      <c r="J634" s="50"/>
      <c r="K634" s="51"/>
      <c r="L634" s="11"/>
      <c r="M634" s="11"/>
      <c r="N634" s="11"/>
      <c r="O634" s="11"/>
    </row>
    <row r="635" spans="3:15" x14ac:dyDescent="0.2">
      <c r="C635" s="11"/>
      <c r="D635" s="49"/>
      <c r="E635" s="49"/>
      <c r="F635" s="11"/>
      <c r="G635" s="11"/>
      <c r="H635" s="11"/>
      <c r="I635" s="12"/>
      <c r="J635" s="50"/>
      <c r="K635" s="51"/>
      <c r="L635" s="11"/>
      <c r="M635" s="11"/>
      <c r="N635" s="11"/>
      <c r="O635" s="11"/>
    </row>
    <row r="636" spans="3:15" x14ac:dyDescent="0.2">
      <c r="C636" s="11"/>
      <c r="D636" s="49"/>
      <c r="E636" s="49"/>
      <c r="F636" s="11"/>
      <c r="G636" s="11"/>
      <c r="H636" s="11"/>
      <c r="I636" s="12"/>
      <c r="J636" s="50"/>
      <c r="K636" s="51"/>
      <c r="L636" s="11"/>
      <c r="M636" s="11"/>
      <c r="N636" s="11"/>
      <c r="O636" s="11"/>
    </row>
    <row r="637" spans="3:15" x14ac:dyDescent="0.2">
      <c r="C637" s="11"/>
      <c r="D637" s="49"/>
      <c r="E637" s="49"/>
      <c r="F637" s="11"/>
      <c r="G637" s="11"/>
      <c r="H637" s="11"/>
      <c r="I637" s="12"/>
      <c r="J637" s="50"/>
      <c r="K637" s="51"/>
      <c r="L637" s="11"/>
      <c r="M637" s="11"/>
      <c r="N637" s="11"/>
      <c r="O637" s="11"/>
    </row>
    <row r="638" spans="3:15" x14ac:dyDescent="0.2">
      <c r="C638" s="11"/>
      <c r="D638" s="49"/>
      <c r="E638" s="49"/>
      <c r="F638" s="11"/>
      <c r="G638" s="11"/>
      <c r="H638" s="11"/>
      <c r="I638" s="12"/>
      <c r="J638" s="50"/>
      <c r="K638" s="51"/>
      <c r="L638" s="11"/>
      <c r="M638" s="11"/>
      <c r="N638" s="11"/>
      <c r="O638" s="11"/>
    </row>
    <row r="639" spans="3:15" x14ac:dyDescent="0.2">
      <c r="C639" s="11"/>
      <c r="D639" s="49"/>
      <c r="E639" s="49"/>
      <c r="F639" s="11"/>
      <c r="G639" s="11"/>
      <c r="H639" s="11"/>
      <c r="I639" s="12"/>
      <c r="J639" s="50"/>
      <c r="K639" s="51"/>
      <c r="L639" s="11"/>
      <c r="M639" s="11"/>
      <c r="N639" s="11"/>
      <c r="O639" s="11"/>
    </row>
    <row r="640" spans="3:15" x14ac:dyDescent="0.2">
      <c r="C640" s="11"/>
      <c r="D640" s="49"/>
      <c r="E640" s="49"/>
      <c r="F640" s="11"/>
      <c r="G640" s="11"/>
      <c r="H640" s="11"/>
      <c r="I640" s="12"/>
      <c r="J640" s="50"/>
      <c r="K640" s="51"/>
      <c r="L640" s="11"/>
      <c r="M640" s="11"/>
      <c r="N640" s="11"/>
      <c r="O640" s="11"/>
    </row>
    <row r="641" spans="3:15" x14ac:dyDescent="0.2">
      <c r="C641" s="11"/>
      <c r="D641" s="49"/>
      <c r="E641" s="49"/>
      <c r="F641" s="11"/>
      <c r="G641" s="11"/>
      <c r="H641" s="11"/>
      <c r="I641" s="12"/>
      <c r="J641" s="50"/>
      <c r="K641" s="51"/>
      <c r="L641" s="11"/>
      <c r="M641" s="11"/>
      <c r="N641" s="11"/>
      <c r="O641" s="11"/>
    </row>
    <row r="642" spans="3:15" x14ac:dyDescent="0.2">
      <c r="C642" s="11"/>
      <c r="D642" s="49"/>
      <c r="E642" s="49"/>
      <c r="F642" s="11"/>
      <c r="G642" s="11"/>
      <c r="H642" s="11"/>
      <c r="I642" s="12"/>
      <c r="J642" s="50"/>
      <c r="K642" s="51"/>
      <c r="L642" s="11"/>
      <c r="M642" s="11"/>
      <c r="N642" s="11"/>
      <c r="O642" s="11"/>
    </row>
    <row r="643" spans="3:15" x14ac:dyDescent="0.2">
      <c r="C643" s="11"/>
      <c r="D643" s="49"/>
      <c r="E643" s="49"/>
      <c r="F643" s="11"/>
      <c r="G643" s="11"/>
      <c r="H643" s="11"/>
      <c r="I643" s="12"/>
      <c r="J643" s="50"/>
      <c r="K643" s="51"/>
      <c r="L643" s="11"/>
      <c r="M643" s="11"/>
      <c r="N643" s="11"/>
      <c r="O643" s="11"/>
    </row>
    <row r="644" spans="3:15" x14ac:dyDescent="0.2">
      <c r="C644" s="11"/>
      <c r="D644" s="49"/>
      <c r="E644" s="49"/>
      <c r="F644" s="11"/>
      <c r="G644" s="11"/>
      <c r="H644" s="11"/>
      <c r="I644" s="12"/>
      <c r="J644" s="50"/>
      <c r="K644" s="51"/>
      <c r="L644" s="11"/>
      <c r="M644" s="11"/>
      <c r="N644" s="11"/>
      <c r="O644" s="11"/>
    </row>
    <row r="645" spans="3:15" x14ac:dyDescent="0.2">
      <c r="C645" s="11"/>
      <c r="D645" s="49"/>
      <c r="E645" s="49"/>
      <c r="F645" s="11"/>
      <c r="G645" s="11"/>
      <c r="H645" s="11"/>
      <c r="I645" s="12"/>
      <c r="J645" s="50"/>
      <c r="K645" s="51"/>
      <c r="L645" s="11"/>
      <c r="M645" s="11"/>
      <c r="N645" s="11"/>
      <c r="O645" s="11"/>
    </row>
    <row r="646" spans="3:15" x14ac:dyDescent="0.2">
      <c r="C646" s="11"/>
      <c r="D646" s="49"/>
      <c r="E646" s="49"/>
      <c r="F646" s="11"/>
      <c r="G646" s="11"/>
      <c r="H646" s="11"/>
      <c r="I646" s="12"/>
      <c r="J646" s="50"/>
      <c r="K646" s="51"/>
      <c r="L646" s="11"/>
      <c r="M646" s="11"/>
      <c r="N646" s="11"/>
      <c r="O646" s="11"/>
    </row>
    <row r="647" spans="3:15" x14ac:dyDescent="0.2">
      <c r="C647" s="11"/>
      <c r="D647" s="49"/>
      <c r="E647" s="49"/>
      <c r="F647" s="11"/>
      <c r="G647" s="11"/>
      <c r="H647" s="11"/>
      <c r="I647" s="12"/>
      <c r="J647" s="50"/>
      <c r="K647" s="51"/>
      <c r="L647" s="11"/>
      <c r="M647" s="11"/>
      <c r="N647" s="11"/>
      <c r="O647" s="11"/>
    </row>
    <row r="648" spans="3:15" x14ac:dyDescent="0.2">
      <c r="C648" s="11"/>
      <c r="D648" s="49"/>
      <c r="E648" s="49"/>
      <c r="F648" s="11"/>
      <c r="G648" s="11"/>
      <c r="H648" s="11"/>
      <c r="I648" s="12"/>
      <c r="J648" s="50"/>
      <c r="K648" s="51"/>
      <c r="L648" s="11"/>
      <c r="M648" s="11"/>
      <c r="N648" s="11"/>
      <c r="O648" s="11"/>
    </row>
    <row r="649" spans="3:15" x14ac:dyDescent="0.2">
      <c r="C649" s="11"/>
      <c r="D649" s="49"/>
      <c r="E649" s="49"/>
      <c r="F649" s="11"/>
      <c r="G649" s="11"/>
      <c r="H649" s="11"/>
      <c r="I649" s="12"/>
      <c r="J649" s="50"/>
      <c r="K649" s="51"/>
      <c r="L649" s="11"/>
      <c r="M649" s="11"/>
      <c r="N649" s="11"/>
      <c r="O649" s="11"/>
    </row>
    <row r="650" spans="3:15" x14ac:dyDescent="0.2">
      <c r="C650" s="11"/>
      <c r="D650" s="49"/>
      <c r="E650" s="49"/>
      <c r="F650" s="11"/>
      <c r="G650" s="11"/>
      <c r="H650" s="11"/>
      <c r="I650" s="12"/>
      <c r="J650" s="50"/>
      <c r="K650" s="51"/>
      <c r="L650" s="11"/>
      <c r="M650" s="11"/>
      <c r="N650" s="11"/>
      <c r="O650" s="11"/>
    </row>
    <row r="651" spans="3:15" x14ac:dyDescent="0.2">
      <c r="C651" s="11"/>
      <c r="D651" s="49"/>
      <c r="E651" s="49"/>
      <c r="F651" s="11"/>
      <c r="G651" s="11"/>
      <c r="H651" s="11"/>
      <c r="I651" s="12"/>
      <c r="J651" s="50"/>
      <c r="K651" s="51"/>
      <c r="L651" s="11"/>
      <c r="M651" s="11"/>
      <c r="N651" s="11"/>
      <c r="O651" s="11"/>
    </row>
    <row r="652" spans="3:15" x14ac:dyDescent="0.2">
      <c r="C652" s="11"/>
      <c r="D652" s="49"/>
      <c r="E652" s="49"/>
      <c r="F652" s="11"/>
      <c r="G652" s="11"/>
      <c r="H652" s="11"/>
      <c r="I652" s="12"/>
      <c r="J652" s="50"/>
      <c r="K652" s="51"/>
      <c r="L652" s="11"/>
      <c r="M652" s="11"/>
      <c r="N652" s="11"/>
      <c r="O652" s="11"/>
    </row>
    <row r="653" spans="3:15" x14ac:dyDescent="0.2">
      <c r="C653" s="11"/>
      <c r="D653" s="49"/>
      <c r="E653" s="49"/>
      <c r="F653" s="11"/>
      <c r="G653" s="11"/>
      <c r="H653" s="11"/>
      <c r="I653" s="12"/>
      <c r="J653" s="50"/>
      <c r="K653" s="51"/>
      <c r="L653" s="11"/>
      <c r="M653" s="11"/>
      <c r="N653" s="11"/>
      <c r="O653" s="11"/>
    </row>
    <row r="654" spans="3:15" x14ac:dyDescent="0.2">
      <c r="C654" s="11"/>
      <c r="D654" s="49"/>
      <c r="E654" s="49"/>
      <c r="F654" s="11"/>
      <c r="G654" s="11"/>
      <c r="H654" s="11"/>
      <c r="I654" s="12"/>
      <c r="J654" s="50"/>
      <c r="K654" s="51"/>
      <c r="L654" s="11"/>
      <c r="M654" s="11"/>
      <c r="N654" s="11"/>
      <c r="O654" s="11"/>
    </row>
    <row r="655" spans="3:15" x14ac:dyDescent="0.2">
      <c r="C655" s="11"/>
      <c r="D655" s="49"/>
      <c r="E655" s="49"/>
      <c r="F655" s="11"/>
      <c r="G655" s="11"/>
      <c r="H655" s="11"/>
      <c r="I655" s="12"/>
      <c r="J655" s="50"/>
      <c r="K655" s="51"/>
      <c r="L655" s="11"/>
      <c r="M655" s="11"/>
      <c r="N655" s="11"/>
      <c r="O655" s="11"/>
    </row>
    <row r="656" spans="3:15" x14ac:dyDescent="0.2">
      <c r="C656" s="11"/>
      <c r="D656" s="49"/>
      <c r="E656" s="49"/>
      <c r="F656" s="11"/>
      <c r="G656" s="11"/>
      <c r="H656" s="11"/>
      <c r="I656" s="12"/>
      <c r="J656" s="50"/>
      <c r="K656" s="51"/>
      <c r="L656" s="11"/>
      <c r="M656" s="11"/>
      <c r="N656" s="11"/>
      <c r="O656" s="11"/>
    </row>
    <row r="657" spans="3:15" x14ac:dyDescent="0.2">
      <c r="C657" s="11"/>
      <c r="D657" s="49"/>
      <c r="E657" s="49"/>
      <c r="F657" s="11"/>
      <c r="G657" s="11"/>
      <c r="H657" s="11"/>
      <c r="I657" s="12"/>
      <c r="J657" s="50"/>
      <c r="K657" s="51"/>
      <c r="L657" s="11"/>
      <c r="M657" s="11"/>
      <c r="N657" s="11"/>
      <c r="O657" s="11"/>
    </row>
    <row r="658" spans="3:15" x14ac:dyDescent="0.2">
      <c r="C658" s="11"/>
      <c r="D658" s="49"/>
      <c r="E658" s="49"/>
      <c r="F658" s="11"/>
      <c r="G658" s="11"/>
      <c r="H658" s="11"/>
      <c r="I658" s="12"/>
      <c r="J658" s="50"/>
      <c r="K658" s="51"/>
      <c r="L658" s="11"/>
      <c r="M658" s="11"/>
      <c r="N658" s="11"/>
      <c r="O658" s="11"/>
    </row>
    <row r="659" spans="3:15" x14ac:dyDescent="0.2">
      <c r="C659" s="11"/>
      <c r="D659" s="49"/>
      <c r="E659" s="49"/>
      <c r="F659" s="11"/>
      <c r="G659" s="11"/>
      <c r="H659" s="11"/>
      <c r="I659" s="12"/>
      <c r="J659" s="50"/>
      <c r="K659" s="51"/>
      <c r="L659" s="11"/>
      <c r="M659" s="11"/>
      <c r="N659" s="11"/>
      <c r="O659" s="11"/>
    </row>
    <row r="660" spans="3:15" x14ac:dyDescent="0.2">
      <c r="C660" s="11"/>
      <c r="D660" s="49"/>
      <c r="E660" s="49"/>
      <c r="F660" s="11"/>
      <c r="G660" s="11"/>
      <c r="H660" s="11"/>
      <c r="I660" s="12"/>
      <c r="J660" s="50"/>
      <c r="K660" s="51"/>
      <c r="L660" s="11"/>
      <c r="M660" s="11"/>
      <c r="N660" s="11"/>
      <c r="O660" s="11"/>
    </row>
    <row r="661" spans="3:15" x14ac:dyDescent="0.2">
      <c r="C661" s="11"/>
      <c r="D661" s="49"/>
      <c r="E661" s="49"/>
      <c r="F661" s="11"/>
      <c r="G661" s="11"/>
      <c r="H661" s="11"/>
      <c r="I661" s="12"/>
      <c r="J661" s="50"/>
      <c r="K661" s="51"/>
      <c r="L661" s="11"/>
      <c r="M661" s="11"/>
      <c r="N661" s="11"/>
      <c r="O661" s="11"/>
    </row>
    <row r="662" spans="3:15" x14ac:dyDescent="0.2">
      <c r="C662" s="11"/>
      <c r="D662" s="49"/>
      <c r="E662" s="49"/>
      <c r="F662" s="11"/>
      <c r="G662" s="11"/>
      <c r="H662" s="11"/>
      <c r="I662" s="12"/>
      <c r="J662" s="50"/>
      <c r="K662" s="51"/>
      <c r="L662" s="11"/>
      <c r="M662" s="11"/>
      <c r="N662" s="11"/>
      <c r="O662" s="11"/>
    </row>
    <row r="663" spans="3:15" x14ac:dyDescent="0.2">
      <c r="C663" s="11"/>
      <c r="D663" s="49"/>
      <c r="E663" s="49"/>
      <c r="F663" s="11"/>
      <c r="G663" s="11"/>
      <c r="H663" s="11"/>
      <c r="I663" s="12"/>
      <c r="J663" s="50"/>
      <c r="K663" s="51"/>
      <c r="L663" s="11"/>
      <c r="M663" s="11"/>
      <c r="N663" s="11"/>
      <c r="O663" s="11"/>
    </row>
    <row r="664" spans="3:15" x14ac:dyDescent="0.2">
      <c r="C664" s="11"/>
      <c r="D664" s="49"/>
      <c r="E664" s="49"/>
      <c r="F664" s="11"/>
      <c r="G664" s="11"/>
      <c r="H664" s="11"/>
      <c r="I664" s="12"/>
      <c r="J664" s="50"/>
      <c r="K664" s="51"/>
      <c r="L664" s="11"/>
      <c r="M664" s="11"/>
      <c r="N664" s="11"/>
      <c r="O664" s="11"/>
    </row>
    <row r="665" spans="3:15" x14ac:dyDescent="0.2">
      <c r="C665" s="11"/>
      <c r="D665" s="49"/>
      <c r="E665" s="49"/>
      <c r="F665" s="11"/>
      <c r="G665" s="11"/>
      <c r="H665" s="11"/>
      <c r="I665" s="12"/>
      <c r="J665" s="50"/>
      <c r="K665" s="51"/>
      <c r="L665" s="11"/>
      <c r="M665" s="11"/>
      <c r="N665" s="11"/>
      <c r="O665" s="11"/>
    </row>
    <row r="666" spans="3:15" x14ac:dyDescent="0.2">
      <c r="C666" s="11"/>
      <c r="D666" s="49"/>
      <c r="E666" s="49"/>
      <c r="F666" s="11"/>
      <c r="G666" s="11"/>
      <c r="H666" s="11"/>
      <c r="I666" s="12"/>
      <c r="J666" s="50"/>
      <c r="K666" s="51"/>
      <c r="L666" s="11"/>
      <c r="M666" s="11"/>
      <c r="N666" s="11"/>
      <c r="O666" s="11"/>
    </row>
    <row r="667" spans="3:15" x14ac:dyDescent="0.2">
      <c r="C667" s="11"/>
      <c r="D667" s="49"/>
      <c r="E667" s="49"/>
      <c r="F667" s="11"/>
      <c r="G667" s="11"/>
      <c r="H667" s="11"/>
      <c r="I667" s="12"/>
      <c r="J667" s="50"/>
      <c r="K667" s="51"/>
      <c r="L667" s="11"/>
      <c r="M667" s="11"/>
      <c r="N667" s="11"/>
      <c r="O667" s="11"/>
    </row>
    <row r="668" spans="3:15" x14ac:dyDescent="0.2">
      <c r="C668" s="11"/>
      <c r="D668" s="49"/>
      <c r="E668" s="49"/>
      <c r="F668" s="11"/>
      <c r="G668" s="11"/>
      <c r="H668" s="11"/>
      <c r="I668" s="12"/>
      <c r="J668" s="50"/>
      <c r="K668" s="51"/>
      <c r="L668" s="11"/>
      <c r="M668" s="11"/>
      <c r="N668" s="11"/>
      <c r="O668" s="11"/>
    </row>
    <row r="669" spans="3:15" x14ac:dyDescent="0.2">
      <c r="C669" s="11"/>
      <c r="D669" s="49"/>
      <c r="E669" s="49"/>
      <c r="F669" s="11"/>
      <c r="G669" s="11"/>
      <c r="H669" s="11"/>
      <c r="I669" s="12"/>
      <c r="J669" s="50"/>
      <c r="K669" s="51"/>
      <c r="L669" s="11"/>
      <c r="M669" s="11"/>
      <c r="N669" s="11"/>
      <c r="O669" s="11"/>
    </row>
    <row r="670" spans="3:15" x14ac:dyDescent="0.2">
      <c r="C670" s="11"/>
      <c r="D670" s="49"/>
      <c r="E670" s="49"/>
      <c r="F670" s="11"/>
      <c r="G670" s="11"/>
      <c r="H670" s="11"/>
      <c r="I670" s="12"/>
      <c r="J670" s="50"/>
      <c r="K670" s="51"/>
      <c r="L670" s="11"/>
      <c r="M670" s="11"/>
      <c r="N670" s="11"/>
      <c r="O670" s="11"/>
    </row>
    <row r="671" spans="3:15" x14ac:dyDescent="0.2">
      <c r="C671" s="11"/>
      <c r="D671" s="49"/>
      <c r="E671" s="49"/>
      <c r="F671" s="11"/>
      <c r="G671" s="11"/>
      <c r="H671" s="11"/>
      <c r="I671" s="12"/>
      <c r="J671" s="50"/>
      <c r="K671" s="51"/>
      <c r="L671" s="11"/>
      <c r="M671" s="11"/>
      <c r="N671" s="11"/>
      <c r="O671" s="11"/>
    </row>
    <row r="672" spans="3:15" x14ac:dyDescent="0.2">
      <c r="C672" s="11"/>
      <c r="D672" s="49"/>
      <c r="E672" s="49"/>
      <c r="F672" s="11"/>
      <c r="G672" s="11"/>
      <c r="H672" s="11"/>
      <c r="I672" s="12"/>
      <c r="J672" s="50"/>
      <c r="K672" s="51"/>
      <c r="L672" s="11"/>
      <c r="M672" s="11"/>
      <c r="N672" s="11"/>
      <c r="O672" s="11"/>
    </row>
    <row r="673" spans="3:15" x14ac:dyDescent="0.2">
      <c r="C673" s="11"/>
      <c r="D673" s="49"/>
      <c r="E673" s="49"/>
      <c r="F673" s="11"/>
      <c r="G673" s="11"/>
      <c r="H673" s="11"/>
      <c r="I673" s="12"/>
      <c r="J673" s="50"/>
      <c r="K673" s="51"/>
      <c r="L673" s="11"/>
      <c r="M673" s="11"/>
      <c r="N673" s="11"/>
      <c r="O673" s="11"/>
    </row>
    <row r="674" spans="3:15" x14ac:dyDescent="0.2">
      <c r="C674" s="11"/>
      <c r="D674" s="49"/>
      <c r="E674" s="49"/>
      <c r="F674" s="11"/>
      <c r="G674" s="11"/>
      <c r="H674" s="11"/>
      <c r="I674" s="12"/>
      <c r="J674" s="50"/>
      <c r="K674" s="51"/>
      <c r="L674" s="11"/>
      <c r="M674" s="11"/>
      <c r="N674" s="11"/>
      <c r="O674" s="11"/>
    </row>
    <row r="675" spans="3:15" x14ac:dyDescent="0.2">
      <c r="C675" s="11"/>
      <c r="D675" s="49"/>
      <c r="E675" s="49"/>
      <c r="F675" s="11"/>
      <c r="G675" s="11"/>
      <c r="H675" s="11"/>
      <c r="I675" s="12"/>
      <c r="J675" s="50"/>
      <c r="K675" s="51"/>
      <c r="L675" s="11"/>
      <c r="M675" s="11"/>
      <c r="N675" s="11"/>
      <c r="O675" s="11"/>
    </row>
    <row r="676" spans="3:15" x14ac:dyDescent="0.2">
      <c r="C676" s="11"/>
      <c r="D676" s="49"/>
      <c r="E676" s="49"/>
      <c r="F676" s="11"/>
      <c r="G676" s="11"/>
      <c r="H676" s="11"/>
      <c r="I676" s="12"/>
      <c r="J676" s="50"/>
      <c r="K676" s="51"/>
      <c r="L676" s="11"/>
      <c r="M676" s="11"/>
      <c r="N676" s="11"/>
      <c r="O676" s="11"/>
    </row>
    <row r="677" spans="3:15" x14ac:dyDescent="0.2">
      <c r="C677" s="11"/>
      <c r="D677" s="49"/>
      <c r="E677" s="49"/>
      <c r="F677" s="11"/>
      <c r="G677" s="11"/>
      <c r="H677" s="11"/>
      <c r="I677" s="12"/>
      <c r="J677" s="50"/>
      <c r="K677" s="51"/>
      <c r="L677" s="11"/>
      <c r="M677" s="11"/>
      <c r="N677" s="11"/>
      <c r="O677" s="11"/>
    </row>
    <row r="678" spans="3:15" x14ac:dyDescent="0.2">
      <c r="C678" s="11"/>
      <c r="D678" s="49"/>
      <c r="E678" s="49"/>
      <c r="F678" s="11"/>
      <c r="G678" s="11"/>
      <c r="H678" s="11"/>
      <c r="I678" s="12"/>
      <c r="J678" s="50"/>
      <c r="K678" s="51"/>
      <c r="L678" s="11"/>
      <c r="M678" s="11"/>
      <c r="N678" s="11"/>
      <c r="O678" s="11"/>
    </row>
    <row r="679" spans="3:15" x14ac:dyDescent="0.2">
      <c r="C679" s="11"/>
      <c r="D679" s="49"/>
      <c r="E679" s="49"/>
      <c r="F679" s="11"/>
      <c r="G679" s="11"/>
      <c r="H679" s="11"/>
      <c r="I679" s="12"/>
      <c r="J679" s="50"/>
      <c r="K679" s="51"/>
      <c r="L679" s="11"/>
      <c r="M679" s="11"/>
      <c r="N679" s="11"/>
      <c r="O679" s="11"/>
    </row>
    <row r="680" spans="3:15" x14ac:dyDescent="0.2">
      <c r="C680" s="11"/>
      <c r="D680" s="49"/>
      <c r="E680" s="49"/>
      <c r="F680" s="11"/>
      <c r="G680" s="11"/>
      <c r="H680" s="11"/>
      <c r="I680" s="12"/>
      <c r="J680" s="50"/>
      <c r="K680" s="51"/>
      <c r="L680" s="11"/>
      <c r="M680" s="11"/>
      <c r="N680" s="11"/>
      <c r="O680" s="11"/>
    </row>
    <row r="681" spans="3:15" x14ac:dyDescent="0.2">
      <c r="C681" s="11"/>
      <c r="D681" s="49"/>
      <c r="E681" s="49"/>
      <c r="F681" s="11"/>
      <c r="G681" s="11"/>
      <c r="H681" s="11"/>
      <c r="I681" s="12"/>
      <c r="J681" s="50"/>
      <c r="K681" s="51"/>
      <c r="L681" s="11"/>
      <c r="M681" s="11"/>
      <c r="N681" s="11"/>
      <c r="O681" s="11"/>
    </row>
    <row r="682" spans="3:15" x14ac:dyDescent="0.2">
      <c r="C682" s="11"/>
      <c r="D682" s="49"/>
      <c r="E682" s="49"/>
      <c r="F682" s="11"/>
      <c r="G682" s="11"/>
      <c r="H682" s="11"/>
      <c r="I682" s="12"/>
      <c r="J682" s="50"/>
      <c r="K682" s="51"/>
      <c r="L682" s="11"/>
      <c r="M682" s="11"/>
      <c r="N682" s="11"/>
      <c r="O682" s="11"/>
    </row>
    <row r="683" spans="3:15" x14ac:dyDescent="0.2">
      <c r="C683" s="11"/>
      <c r="D683" s="49"/>
      <c r="E683" s="49"/>
      <c r="F683" s="11"/>
      <c r="G683" s="11"/>
      <c r="H683" s="11"/>
      <c r="I683" s="12"/>
      <c r="J683" s="50"/>
      <c r="K683" s="51"/>
      <c r="L683" s="11"/>
      <c r="M683" s="11"/>
      <c r="N683" s="11"/>
      <c r="O683" s="11"/>
    </row>
    <row r="684" spans="3:15" x14ac:dyDescent="0.2">
      <c r="C684" s="11"/>
      <c r="D684" s="49"/>
      <c r="E684" s="49"/>
      <c r="F684" s="11"/>
      <c r="G684" s="11"/>
      <c r="H684" s="11"/>
      <c r="I684" s="12"/>
      <c r="J684" s="50"/>
      <c r="K684" s="51"/>
      <c r="L684" s="11"/>
      <c r="M684" s="11"/>
      <c r="N684" s="11"/>
      <c r="O684" s="11"/>
    </row>
    <row r="685" spans="3:15" x14ac:dyDescent="0.2">
      <c r="C685" s="11"/>
      <c r="D685" s="49"/>
      <c r="E685" s="49"/>
      <c r="F685" s="11"/>
      <c r="G685" s="11"/>
      <c r="H685" s="11"/>
      <c r="I685" s="12"/>
      <c r="J685" s="50"/>
      <c r="K685" s="51"/>
      <c r="L685" s="11"/>
      <c r="M685" s="11"/>
      <c r="N685" s="11"/>
      <c r="O685" s="11"/>
    </row>
    <row r="686" spans="3:15" x14ac:dyDescent="0.2">
      <c r="C686" s="11"/>
      <c r="D686" s="49"/>
      <c r="E686" s="49"/>
      <c r="F686" s="11"/>
      <c r="G686" s="11"/>
      <c r="H686" s="11"/>
      <c r="I686" s="12"/>
      <c r="J686" s="50"/>
      <c r="K686" s="51"/>
      <c r="L686" s="11"/>
      <c r="M686" s="11"/>
      <c r="N686" s="11"/>
      <c r="O686" s="11"/>
    </row>
    <row r="687" spans="3:15" x14ac:dyDescent="0.2">
      <c r="C687" s="11"/>
      <c r="D687" s="49"/>
      <c r="E687" s="49"/>
      <c r="F687" s="11"/>
      <c r="G687" s="11"/>
      <c r="H687" s="11"/>
      <c r="I687" s="12"/>
      <c r="J687" s="50"/>
      <c r="K687" s="51"/>
      <c r="L687" s="11"/>
      <c r="M687" s="11"/>
      <c r="N687" s="11"/>
      <c r="O687" s="11"/>
    </row>
    <row r="688" spans="3:15" x14ac:dyDescent="0.2">
      <c r="C688" s="11"/>
      <c r="D688" s="49"/>
      <c r="E688" s="49"/>
      <c r="F688" s="11"/>
      <c r="G688" s="11"/>
      <c r="H688" s="11"/>
      <c r="I688" s="12"/>
      <c r="J688" s="50"/>
      <c r="K688" s="51"/>
      <c r="L688" s="11"/>
      <c r="M688" s="11"/>
      <c r="N688" s="11"/>
      <c r="O688" s="11"/>
    </row>
    <row r="689" spans="3:15" x14ac:dyDescent="0.2">
      <c r="C689" s="11"/>
      <c r="D689" s="49"/>
      <c r="E689" s="49"/>
      <c r="F689" s="11"/>
      <c r="G689" s="11"/>
      <c r="H689" s="11"/>
      <c r="I689" s="12"/>
      <c r="J689" s="50"/>
      <c r="K689" s="51"/>
      <c r="L689" s="11"/>
      <c r="M689" s="11"/>
      <c r="N689" s="11"/>
      <c r="O689" s="11"/>
    </row>
    <row r="690" spans="3:15" x14ac:dyDescent="0.2">
      <c r="C690" s="11"/>
      <c r="D690" s="49"/>
      <c r="E690" s="49"/>
      <c r="F690" s="11"/>
      <c r="G690" s="11"/>
      <c r="H690" s="11"/>
      <c r="I690" s="12"/>
      <c r="J690" s="50"/>
      <c r="K690" s="51"/>
      <c r="L690" s="11"/>
      <c r="M690" s="11"/>
      <c r="N690" s="11"/>
      <c r="O690" s="11"/>
    </row>
    <row r="691" spans="3:15" x14ac:dyDescent="0.2">
      <c r="C691" s="11"/>
      <c r="D691" s="49"/>
      <c r="E691" s="49"/>
      <c r="F691" s="11"/>
      <c r="G691" s="11"/>
      <c r="H691" s="11"/>
      <c r="I691" s="12"/>
      <c r="J691" s="50"/>
      <c r="K691" s="51"/>
      <c r="L691" s="11"/>
      <c r="M691" s="11"/>
      <c r="N691" s="11"/>
      <c r="O691" s="11"/>
    </row>
    <row r="692" spans="3:15" x14ac:dyDescent="0.2">
      <c r="C692" s="11"/>
      <c r="D692" s="49"/>
      <c r="E692" s="49"/>
      <c r="F692" s="11"/>
      <c r="G692" s="11"/>
      <c r="H692" s="11"/>
      <c r="I692" s="12"/>
      <c r="J692" s="50"/>
      <c r="K692" s="51"/>
      <c r="L692" s="11"/>
      <c r="M692" s="11"/>
      <c r="N692" s="11"/>
      <c r="O692" s="11"/>
    </row>
    <row r="693" spans="3:15" x14ac:dyDescent="0.2">
      <c r="C693" s="11"/>
      <c r="D693" s="49"/>
      <c r="E693" s="49"/>
      <c r="F693" s="11"/>
      <c r="G693" s="11"/>
      <c r="H693" s="11"/>
      <c r="I693" s="12"/>
      <c r="J693" s="50"/>
      <c r="K693" s="51"/>
      <c r="L693" s="11"/>
      <c r="M693" s="11"/>
      <c r="N693" s="11"/>
      <c r="O693" s="11"/>
    </row>
    <row r="694" spans="3:15" x14ac:dyDescent="0.2">
      <c r="C694" s="11"/>
      <c r="D694" s="49"/>
      <c r="E694" s="49"/>
      <c r="F694" s="11"/>
      <c r="G694" s="11"/>
      <c r="H694" s="11"/>
      <c r="I694" s="12"/>
      <c r="J694" s="50"/>
      <c r="K694" s="51"/>
      <c r="L694" s="11"/>
      <c r="M694" s="11"/>
      <c r="N694" s="11"/>
      <c r="O694" s="11"/>
    </row>
    <row r="695" spans="3:15" x14ac:dyDescent="0.2">
      <c r="C695" s="11"/>
      <c r="D695" s="49"/>
      <c r="E695" s="49"/>
      <c r="F695" s="11"/>
      <c r="G695" s="11"/>
      <c r="H695" s="11"/>
      <c r="I695" s="12"/>
      <c r="J695" s="50"/>
      <c r="K695" s="51"/>
      <c r="L695" s="11"/>
      <c r="M695" s="11"/>
      <c r="N695" s="11"/>
      <c r="O695" s="11"/>
    </row>
    <row r="696" spans="3:15" x14ac:dyDescent="0.2">
      <c r="C696" s="11"/>
      <c r="D696" s="49"/>
      <c r="E696" s="49"/>
      <c r="F696" s="11"/>
      <c r="G696" s="11"/>
      <c r="H696" s="11"/>
      <c r="I696" s="12"/>
      <c r="J696" s="50"/>
      <c r="K696" s="51"/>
      <c r="L696" s="11"/>
      <c r="M696" s="11"/>
      <c r="N696" s="11"/>
      <c r="O696" s="11"/>
    </row>
    <row r="697" spans="3:15" x14ac:dyDescent="0.2">
      <c r="C697" s="11"/>
      <c r="D697" s="49"/>
      <c r="E697" s="49"/>
      <c r="F697" s="11"/>
      <c r="G697" s="11"/>
      <c r="H697" s="11"/>
      <c r="I697" s="12"/>
      <c r="J697" s="50"/>
      <c r="K697" s="51"/>
      <c r="L697" s="11"/>
      <c r="M697" s="11"/>
      <c r="N697" s="11"/>
      <c r="O697" s="11"/>
    </row>
    <row r="698" spans="3:15" x14ac:dyDescent="0.2">
      <c r="C698" s="11"/>
      <c r="D698" s="49"/>
      <c r="E698" s="49"/>
      <c r="F698" s="11"/>
      <c r="G698" s="11"/>
      <c r="H698" s="11"/>
      <c r="I698" s="12"/>
      <c r="J698" s="50"/>
      <c r="K698" s="51"/>
      <c r="L698" s="11"/>
      <c r="M698" s="11"/>
      <c r="N698" s="11"/>
      <c r="O698" s="11"/>
    </row>
    <row r="699" spans="3:15" x14ac:dyDescent="0.2">
      <c r="C699" s="11"/>
      <c r="D699" s="49"/>
      <c r="E699" s="49"/>
      <c r="F699" s="11"/>
      <c r="G699" s="11"/>
      <c r="H699" s="11"/>
      <c r="I699" s="12"/>
      <c r="J699" s="50"/>
      <c r="K699" s="51"/>
      <c r="L699" s="11"/>
      <c r="M699" s="11"/>
      <c r="N699" s="11"/>
      <c r="O699" s="11"/>
    </row>
    <row r="700" spans="3:15" x14ac:dyDescent="0.2">
      <c r="C700" s="11"/>
      <c r="D700" s="49"/>
      <c r="E700" s="49"/>
      <c r="F700" s="11"/>
      <c r="G700" s="11"/>
      <c r="H700" s="11"/>
      <c r="I700" s="12"/>
      <c r="J700" s="50"/>
      <c r="K700" s="51"/>
      <c r="L700" s="11"/>
      <c r="M700" s="11"/>
      <c r="N700" s="11"/>
      <c r="O700" s="11"/>
    </row>
    <row r="701" spans="3:15" x14ac:dyDescent="0.2">
      <c r="C701" s="11"/>
      <c r="D701" s="49"/>
      <c r="E701" s="49"/>
      <c r="F701" s="11"/>
      <c r="G701" s="11"/>
      <c r="H701" s="11"/>
      <c r="I701" s="12"/>
      <c r="J701" s="50"/>
      <c r="K701" s="51"/>
      <c r="L701" s="11"/>
      <c r="M701" s="11"/>
      <c r="N701" s="11"/>
      <c r="O701" s="11"/>
    </row>
    <row r="702" spans="3:15" x14ac:dyDescent="0.2">
      <c r="C702" s="11"/>
      <c r="D702" s="49"/>
      <c r="E702" s="49"/>
      <c r="F702" s="11"/>
      <c r="G702" s="11"/>
      <c r="H702" s="11"/>
      <c r="I702" s="12"/>
      <c r="J702" s="50"/>
      <c r="K702" s="51"/>
      <c r="L702" s="11"/>
      <c r="M702" s="11"/>
      <c r="N702" s="11"/>
      <c r="O702" s="11"/>
    </row>
    <row r="703" spans="3:15" x14ac:dyDescent="0.2">
      <c r="C703" s="11"/>
      <c r="D703" s="49"/>
      <c r="E703" s="49"/>
      <c r="F703" s="11"/>
      <c r="G703" s="11"/>
      <c r="H703" s="11"/>
      <c r="I703" s="12"/>
      <c r="J703" s="50"/>
      <c r="K703" s="51"/>
      <c r="L703" s="11"/>
      <c r="M703" s="11"/>
      <c r="N703" s="11"/>
      <c r="O703" s="11"/>
    </row>
    <row r="704" spans="3:15" x14ac:dyDescent="0.2">
      <c r="C704" s="11"/>
      <c r="D704" s="49"/>
      <c r="E704" s="49"/>
      <c r="F704" s="11"/>
      <c r="G704" s="11"/>
      <c r="H704" s="11"/>
      <c r="I704" s="12"/>
      <c r="J704" s="50"/>
      <c r="K704" s="51"/>
      <c r="L704" s="11"/>
      <c r="M704" s="11"/>
      <c r="N704" s="11"/>
      <c r="O704" s="11"/>
    </row>
    <row r="705" spans="3:15" x14ac:dyDescent="0.2">
      <c r="C705" s="11"/>
      <c r="D705" s="49"/>
      <c r="E705" s="49"/>
      <c r="F705" s="11"/>
      <c r="G705" s="11"/>
      <c r="H705" s="11"/>
      <c r="I705" s="12"/>
      <c r="J705" s="50"/>
      <c r="K705" s="51"/>
      <c r="L705" s="11"/>
      <c r="M705" s="11"/>
      <c r="N705" s="11"/>
      <c r="O705" s="11"/>
    </row>
    <row r="706" spans="3:15" x14ac:dyDescent="0.2">
      <c r="C706" s="11"/>
      <c r="D706" s="49"/>
      <c r="E706" s="49"/>
      <c r="F706" s="11"/>
      <c r="G706" s="11"/>
      <c r="H706" s="11"/>
      <c r="I706" s="12"/>
      <c r="J706" s="50"/>
      <c r="K706" s="51"/>
      <c r="L706" s="11"/>
      <c r="M706" s="11"/>
      <c r="N706" s="11"/>
      <c r="O706" s="11"/>
    </row>
    <row r="707" spans="3:15" x14ac:dyDescent="0.2">
      <c r="C707" s="11"/>
      <c r="D707" s="49"/>
      <c r="E707" s="49"/>
      <c r="F707" s="11"/>
      <c r="G707" s="11"/>
      <c r="H707" s="11"/>
      <c r="I707" s="12"/>
      <c r="J707" s="50"/>
      <c r="K707" s="51"/>
      <c r="L707" s="11"/>
      <c r="M707" s="11"/>
      <c r="N707" s="11"/>
      <c r="O707" s="11"/>
    </row>
    <row r="708" spans="3:15" x14ac:dyDescent="0.2">
      <c r="C708" s="11"/>
      <c r="D708" s="49"/>
      <c r="E708" s="49"/>
      <c r="F708" s="11"/>
      <c r="G708" s="11"/>
      <c r="H708" s="11"/>
      <c r="I708" s="12"/>
      <c r="J708" s="50"/>
      <c r="K708" s="51"/>
      <c r="L708" s="11"/>
      <c r="M708" s="11"/>
      <c r="N708" s="11"/>
      <c r="O708" s="11"/>
    </row>
    <row r="709" spans="3:15" x14ac:dyDescent="0.2">
      <c r="C709" s="11"/>
      <c r="D709" s="49"/>
      <c r="E709" s="49"/>
      <c r="F709" s="11"/>
      <c r="G709" s="11"/>
      <c r="H709" s="11"/>
      <c r="I709" s="12"/>
      <c r="J709" s="50"/>
      <c r="K709" s="51"/>
      <c r="L709" s="11"/>
      <c r="M709" s="11"/>
      <c r="N709" s="11"/>
      <c r="O709" s="11"/>
    </row>
    <row r="710" spans="3:15" x14ac:dyDescent="0.2">
      <c r="C710" s="11"/>
      <c r="D710" s="49"/>
      <c r="E710" s="49"/>
      <c r="F710" s="11"/>
      <c r="G710" s="11"/>
      <c r="H710" s="11"/>
      <c r="I710" s="12"/>
      <c r="J710" s="50"/>
      <c r="K710" s="51"/>
      <c r="L710" s="11"/>
      <c r="M710" s="11"/>
      <c r="N710" s="11"/>
      <c r="O710" s="11"/>
    </row>
    <row r="711" spans="3:15" x14ac:dyDescent="0.2">
      <c r="C711" s="11"/>
      <c r="D711" s="49"/>
      <c r="E711" s="49"/>
      <c r="F711" s="11"/>
      <c r="G711" s="11"/>
      <c r="H711" s="11"/>
      <c r="I711" s="12"/>
      <c r="J711" s="50"/>
      <c r="K711" s="51"/>
      <c r="L711" s="11"/>
      <c r="M711" s="11"/>
      <c r="N711" s="11"/>
      <c r="O711" s="11"/>
    </row>
    <row r="712" spans="3:15" x14ac:dyDescent="0.2">
      <c r="C712" s="11"/>
      <c r="D712" s="49"/>
      <c r="E712" s="49"/>
      <c r="F712" s="11"/>
      <c r="G712" s="11"/>
      <c r="H712" s="11"/>
      <c r="I712" s="12"/>
      <c r="J712" s="50"/>
      <c r="K712" s="51"/>
      <c r="L712" s="11"/>
      <c r="M712" s="11"/>
      <c r="N712" s="11"/>
      <c r="O712" s="11"/>
    </row>
    <row r="713" spans="3:15" x14ac:dyDescent="0.2">
      <c r="C713" s="11"/>
      <c r="D713" s="49"/>
      <c r="E713" s="49"/>
      <c r="F713" s="11"/>
      <c r="G713" s="11"/>
      <c r="H713" s="11"/>
      <c r="I713" s="12"/>
      <c r="J713" s="50"/>
      <c r="K713" s="51"/>
      <c r="L713" s="11"/>
      <c r="M713" s="11"/>
      <c r="N713" s="11"/>
      <c r="O713" s="11"/>
    </row>
    <row r="714" spans="3:15" x14ac:dyDescent="0.2">
      <c r="C714" s="11"/>
      <c r="D714" s="49"/>
      <c r="E714" s="49"/>
      <c r="F714" s="11"/>
      <c r="G714" s="11"/>
      <c r="H714" s="11"/>
      <c r="I714" s="12"/>
      <c r="J714" s="50"/>
      <c r="K714" s="51"/>
      <c r="L714" s="11"/>
      <c r="M714" s="11"/>
      <c r="N714" s="11"/>
      <c r="O714" s="11"/>
    </row>
    <row r="715" spans="3:15" x14ac:dyDescent="0.2">
      <c r="C715" s="11"/>
      <c r="D715" s="49"/>
      <c r="E715" s="49"/>
      <c r="F715" s="11"/>
      <c r="G715" s="11"/>
      <c r="H715" s="11"/>
      <c r="I715" s="12"/>
      <c r="J715" s="50"/>
      <c r="K715" s="51"/>
      <c r="L715" s="11"/>
      <c r="M715" s="11"/>
      <c r="N715" s="11"/>
      <c r="O715" s="11"/>
    </row>
    <row r="716" spans="3:15" x14ac:dyDescent="0.2">
      <c r="C716" s="11"/>
      <c r="D716" s="49"/>
      <c r="E716" s="49"/>
      <c r="F716" s="11"/>
      <c r="G716" s="11"/>
      <c r="H716" s="11"/>
      <c r="I716" s="12"/>
      <c r="J716" s="50"/>
      <c r="K716" s="51"/>
      <c r="L716" s="11"/>
      <c r="M716" s="11"/>
      <c r="N716" s="11"/>
      <c r="O716" s="11"/>
    </row>
    <row r="717" spans="3:15" x14ac:dyDescent="0.2">
      <c r="C717" s="11"/>
      <c r="D717" s="49"/>
      <c r="E717" s="49"/>
      <c r="F717" s="11"/>
      <c r="G717" s="11"/>
      <c r="H717" s="11"/>
      <c r="I717" s="12"/>
      <c r="J717" s="50"/>
      <c r="K717" s="51"/>
      <c r="L717" s="11"/>
      <c r="M717" s="11"/>
      <c r="N717" s="11"/>
      <c r="O717" s="11"/>
    </row>
    <row r="718" spans="3:15" x14ac:dyDescent="0.2">
      <c r="C718" s="11"/>
      <c r="D718" s="49"/>
      <c r="E718" s="49"/>
      <c r="F718" s="11"/>
      <c r="G718" s="11"/>
      <c r="H718" s="11"/>
      <c r="I718" s="12"/>
      <c r="J718" s="50"/>
      <c r="K718" s="51"/>
      <c r="L718" s="11"/>
      <c r="M718" s="11"/>
      <c r="N718" s="11"/>
      <c r="O718" s="11"/>
    </row>
    <row r="719" spans="3:15" x14ac:dyDescent="0.2">
      <c r="C719" s="11"/>
      <c r="D719" s="49"/>
      <c r="E719" s="49"/>
      <c r="F719" s="11"/>
      <c r="G719" s="11"/>
      <c r="H719" s="11"/>
      <c r="I719" s="12"/>
      <c r="J719" s="50"/>
      <c r="K719" s="51"/>
      <c r="L719" s="11"/>
      <c r="M719" s="11"/>
      <c r="N719" s="11"/>
      <c r="O719" s="11"/>
    </row>
    <row r="720" spans="3:15" x14ac:dyDescent="0.2">
      <c r="C720" s="11"/>
      <c r="D720" s="49"/>
      <c r="E720" s="49"/>
      <c r="F720" s="11"/>
      <c r="G720" s="11"/>
      <c r="H720" s="11"/>
      <c r="I720" s="12"/>
      <c r="J720" s="50"/>
      <c r="K720" s="51"/>
      <c r="L720" s="11"/>
      <c r="M720" s="11"/>
      <c r="N720" s="11"/>
      <c r="O720" s="11"/>
    </row>
    <row r="721" spans="3:15" x14ac:dyDescent="0.2">
      <c r="C721" s="11"/>
      <c r="D721" s="49"/>
      <c r="E721" s="49"/>
      <c r="F721" s="11"/>
      <c r="G721" s="11"/>
      <c r="H721" s="11"/>
      <c r="I721" s="12"/>
      <c r="J721" s="50"/>
      <c r="K721" s="51"/>
      <c r="L721" s="11"/>
      <c r="M721" s="11"/>
      <c r="N721" s="11"/>
      <c r="O721" s="11"/>
    </row>
    <row r="722" spans="3:15" x14ac:dyDescent="0.2">
      <c r="C722" s="11"/>
      <c r="D722" s="49"/>
      <c r="E722" s="49"/>
      <c r="F722" s="11"/>
      <c r="G722" s="11"/>
      <c r="H722" s="11"/>
      <c r="I722" s="12"/>
      <c r="J722" s="50"/>
      <c r="K722" s="51"/>
      <c r="L722" s="11"/>
      <c r="M722" s="11"/>
      <c r="N722" s="11"/>
      <c r="O722" s="11"/>
    </row>
    <row r="723" spans="3:15" x14ac:dyDescent="0.2">
      <c r="C723" s="11"/>
      <c r="D723" s="49"/>
      <c r="E723" s="49"/>
      <c r="F723" s="11"/>
      <c r="G723" s="11"/>
      <c r="H723" s="11"/>
      <c r="I723" s="12"/>
      <c r="J723" s="50"/>
      <c r="K723" s="51"/>
      <c r="L723" s="11"/>
      <c r="M723" s="11"/>
      <c r="N723" s="11"/>
      <c r="O723" s="11"/>
    </row>
    <row r="724" spans="3:15" x14ac:dyDescent="0.2">
      <c r="C724" s="11"/>
      <c r="D724" s="49"/>
      <c r="E724" s="49"/>
      <c r="F724" s="11"/>
      <c r="G724" s="11"/>
      <c r="H724" s="11"/>
      <c r="I724" s="12"/>
      <c r="J724" s="50"/>
      <c r="K724" s="51"/>
      <c r="L724" s="11"/>
      <c r="M724" s="11"/>
      <c r="N724" s="11"/>
      <c r="O724" s="11"/>
    </row>
    <row r="725" spans="3:15" x14ac:dyDescent="0.2">
      <c r="C725" s="11"/>
      <c r="D725" s="49"/>
      <c r="E725" s="49"/>
      <c r="F725" s="11"/>
      <c r="G725" s="11"/>
      <c r="H725" s="11"/>
      <c r="I725" s="12"/>
      <c r="J725" s="50"/>
      <c r="K725" s="51"/>
      <c r="L725" s="11"/>
      <c r="M725" s="11"/>
      <c r="N725" s="11"/>
      <c r="O725" s="11"/>
    </row>
    <row r="726" spans="3:15" x14ac:dyDescent="0.2">
      <c r="C726" s="11"/>
      <c r="D726" s="49"/>
      <c r="E726" s="49"/>
      <c r="F726" s="11"/>
      <c r="G726" s="11"/>
      <c r="H726" s="11"/>
      <c r="I726" s="12"/>
      <c r="J726" s="50"/>
      <c r="K726" s="51"/>
      <c r="L726" s="11"/>
      <c r="M726" s="11"/>
      <c r="N726" s="11"/>
      <c r="O726" s="11"/>
    </row>
    <row r="727" spans="3:15" x14ac:dyDescent="0.2">
      <c r="C727" s="11"/>
      <c r="D727" s="49"/>
      <c r="E727" s="49"/>
      <c r="F727" s="11"/>
      <c r="G727" s="11"/>
      <c r="H727" s="11"/>
      <c r="I727" s="12"/>
      <c r="J727" s="50"/>
      <c r="K727" s="51"/>
      <c r="L727" s="11"/>
      <c r="M727" s="11"/>
      <c r="N727" s="11"/>
      <c r="O727" s="11"/>
    </row>
    <row r="728" spans="3:15" x14ac:dyDescent="0.2">
      <c r="C728" s="11"/>
      <c r="D728" s="49"/>
      <c r="E728" s="49"/>
      <c r="F728" s="11"/>
      <c r="G728" s="11"/>
      <c r="H728" s="11"/>
      <c r="I728" s="12"/>
      <c r="J728" s="50"/>
      <c r="K728" s="51"/>
      <c r="L728" s="11"/>
      <c r="M728" s="11"/>
      <c r="N728" s="11"/>
      <c r="O728" s="11"/>
    </row>
    <row r="729" spans="3:15" x14ac:dyDescent="0.2">
      <c r="C729" s="11"/>
      <c r="D729" s="49"/>
      <c r="E729" s="49"/>
      <c r="F729" s="11"/>
      <c r="G729" s="11"/>
      <c r="H729" s="11"/>
      <c r="I729" s="12"/>
      <c r="J729" s="50"/>
      <c r="K729" s="51"/>
      <c r="L729" s="11"/>
      <c r="M729" s="11"/>
      <c r="N729" s="11"/>
      <c r="O729" s="11"/>
    </row>
    <row r="730" spans="3:15" x14ac:dyDescent="0.2">
      <c r="C730" s="11"/>
      <c r="D730" s="49"/>
      <c r="E730" s="49"/>
      <c r="F730" s="11"/>
      <c r="G730" s="11"/>
      <c r="H730" s="11"/>
      <c r="I730" s="12"/>
      <c r="J730" s="50"/>
      <c r="K730" s="51"/>
      <c r="L730" s="11"/>
      <c r="M730" s="11"/>
      <c r="N730" s="11"/>
      <c r="O730" s="11"/>
    </row>
    <row r="731" spans="3:15" x14ac:dyDescent="0.2">
      <c r="C731" s="11"/>
      <c r="D731" s="49"/>
      <c r="E731" s="49"/>
      <c r="F731" s="11"/>
      <c r="G731" s="11"/>
      <c r="H731" s="11"/>
      <c r="I731" s="12"/>
      <c r="J731" s="50"/>
      <c r="K731" s="51"/>
      <c r="L731" s="11"/>
      <c r="M731" s="11"/>
      <c r="N731" s="11"/>
      <c r="O731" s="11"/>
    </row>
    <row r="732" spans="3:15" x14ac:dyDescent="0.2">
      <c r="C732" s="11"/>
      <c r="D732" s="49"/>
      <c r="E732" s="49"/>
      <c r="F732" s="11"/>
      <c r="G732" s="11"/>
      <c r="H732" s="11"/>
      <c r="I732" s="12"/>
      <c r="J732" s="50"/>
      <c r="K732" s="51"/>
      <c r="L732" s="11"/>
      <c r="M732" s="11"/>
      <c r="N732" s="11"/>
      <c r="O732" s="11"/>
    </row>
    <row r="733" spans="3:15" x14ac:dyDescent="0.2">
      <c r="C733" s="11"/>
      <c r="D733" s="49"/>
      <c r="E733" s="49"/>
      <c r="F733" s="11"/>
      <c r="G733" s="11"/>
      <c r="H733" s="11"/>
      <c r="I733" s="12"/>
      <c r="J733" s="50"/>
      <c r="K733" s="51"/>
      <c r="L733" s="11"/>
      <c r="M733" s="11"/>
      <c r="N733" s="11"/>
      <c r="O733" s="11"/>
    </row>
    <row r="734" spans="3:15" x14ac:dyDescent="0.2">
      <c r="C734" s="11"/>
      <c r="D734" s="49"/>
      <c r="E734" s="49"/>
      <c r="F734" s="11"/>
      <c r="G734" s="11"/>
      <c r="H734" s="11"/>
      <c r="I734" s="12"/>
      <c r="J734" s="50"/>
      <c r="K734" s="51"/>
      <c r="L734" s="11"/>
      <c r="M734" s="11"/>
      <c r="N734" s="11"/>
      <c r="O734" s="11"/>
    </row>
    <row r="735" spans="3:15" x14ac:dyDescent="0.2">
      <c r="C735" s="11"/>
      <c r="D735" s="49"/>
      <c r="E735" s="49"/>
      <c r="F735" s="11"/>
      <c r="G735" s="11"/>
      <c r="H735" s="11"/>
      <c r="I735" s="12"/>
      <c r="J735" s="50"/>
      <c r="K735" s="51"/>
      <c r="L735" s="11"/>
      <c r="M735" s="11"/>
      <c r="N735" s="11"/>
      <c r="O735" s="11"/>
    </row>
    <row r="736" spans="3:15" x14ac:dyDescent="0.2">
      <c r="C736" s="11"/>
      <c r="D736" s="49"/>
      <c r="E736" s="49"/>
      <c r="F736" s="11"/>
      <c r="G736" s="11"/>
      <c r="H736" s="11"/>
      <c r="I736" s="12"/>
      <c r="J736" s="50"/>
      <c r="K736" s="51"/>
      <c r="L736" s="11"/>
      <c r="M736" s="11"/>
      <c r="N736" s="11"/>
      <c r="O736" s="11"/>
    </row>
    <row r="737" spans="3:15" x14ac:dyDescent="0.2">
      <c r="C737" s="11"/>
      <c r="D737" s="49"/>
      <c r="E737" s="49"/>
      <c r="F737" s="11"/>
      <c r="G737" s="11"/>
      <c r="H737" s="11"/>
      <c r="I737" s="12"/>
      <c r="J737" s="50"/>
      <c r="K737" s="51"/>
      <c r="L737" s="11"/>
      <c r="M737" s="11"/>
      <c r="N737" s="11"/>
      <c r="O737" s="11"/>
    </row>
    <row r="738" spans="3:15" x14ac:dyDescent="0.2">
      <c r="C738" s="11"/>
      <c r="D738" s="49"/>
      <c r="E738" s="49"/>
      <c r="F738" s="11"/>
      <c r="G738" s="11"/>
      <c r="H738" s="11"/>
      <c r="I738" s="12"/>
      <c r="J738" s="50"/>
      <c r="K738" s="51"/>
      <c r="L738" s="11"/>
      <c r="M738" s="11"/>
      <c r="N738" s="11"/>
      <c r="O738" s="11"/>
    </row>
    <row r="739" spans="3:15" x14ac:dyDescent="0.2">
      <c r="C739" s="11"/>
      <c r="D739" s="49"/>
      <c r="E739" s="49"/>
      <c r="F739" s="11"/>
      <c r="G739" s="11"/>
      <c r="H739" s="11"/>
      <c r="I739" s="12"/>
      <c r="J739" s="50"/>
      <c r="K739" s="51"/>
      <c r="L739" s="11"/>
      <c r="M739" s="11"/>
      <c r="N739" s="11"/>
      <c r="O739" s="11"/>
    </row>
    <row r="740" spans="3:15" x14ac:dyDescent="0.2">
      <c r="C740" s="11"/>
      <c r="D740" s="49"/>
      <c r="E740" s="49"/>
      <c r="F740" s="11"/>
      <c r="G740" s="11"/>
      <c r="H740" s="11"/>
      <c r="I740" s="12"/>
      <c r="J740" s="50"/>
      <c r="K740" s="51"/>
      <c r="L740" s="11"/>
      <c r="M740" s="11"/>
      <c r="N740" s="11"/>
      <c r="O740" s="11"/>
    </row>
    <row r="741" spans="3:15" x14ac:dyDescent="0.2">
      <c r="C741" s="11"/>
      <c r="D741" s="49"/>
      <c r="E741" s="49"/>
      <c r="F741" s="11"/>
      <c r="G741" s="11"/>
      <c r="H741" s="11"/>
      <c r="I741" s="12"/>
      <c r="J741" s="50"/>
      <c r="K741" s="51"/>
      <c r="L741" s="11"/>
      <c r="M741" s="11"/>
      <c r="N741" s="11"/>
      <c r="O741" s="11"/>
    </row>
    <row r="742" spans="3:15" x14ac:dyDescent="0.2">
      <c r="C742" s="11"/>
      <c r="D742" s="49"/>
      <c r="E742" s="49"/>
      <c r="F742" s="11"/>
      <c r="G742" s="11"/>
      <c r="H742" s="11"/>
      <c r="I742" s="12"/>
      <c r="J742" s="50"/>
      <c r="K742" s="51"/>
      <c r="L742" s="11"/>
      <c r="M742" s="11"/>
      <c r="N742" s="11"/>
      <c r="O742" s="11"/>
    </row>
    <row r="743" spans="3:15" x14ac:dyDescent="0.2">
      <c r="C743" s="11"/>
      <c r="D743" s="49"/>
      <c r="E743" s="49"/>
      <c r="F743" s="11"/>
      <c r="G743" s="11"/>
      <c r="H743" s="11"/>
      <c r="I743" s="12"/>
      <c r="J743" s="50"/>
      <c r="K743" s="51"/>
      <c r="L743" s="11"/>
      <c r="M743" s="11"/>
      <c r="N743" s="11"/>
      <c r="O743" s="11"/>
    </row>
    <row r="744" spans="3:15" x14ac:dyDescent="0.2">
      <c r="C744" s="11"/>
      <c r="D744" s="49"/>
      <c r="E744" s="49"/>
      <c r="F744" s="11"/>
      <c r="G744" s="11"/>
      <c r="H744" s="11"/>
      <c r="I744" s="12"/>
      <c r="J744" s="50"/>
      <c r="K744" s="51"/>
      <c r="L744" s="11"/>
      <c r="M744" s="11"/>
      <c r="N744" s="11"/>
      <c r="O744" s="11"/>
    </row>
    <row r="745" spans="3:15" x14ac:dyDescent="0.2">
      <c r="C745" s="11"/>
      <c r="D745" s="49"/>
      <c r="E745" s="49"/>
      <c r="F745" s="11"/>
      <c r="G745" s="11"/>
      <c r="H745" s="11"/>
      <c r="I745" s="12"/>
      <c r="J745" s="50"/>
      <c r="K745" s="51"/>
      <c r="L745" s="11"/>
      <c r="M745" s="11"/>
      <c r="N745" s="11"/>
      <c r="O745" s="11"/>
    </row>
    <row r="746" spans="3:15" x14ac:dyDescent="0.2">
      <c r="C746" s="11"/>
      <c r="D746" s="49"/>
      <c r="E746" s="49"/>
      <c r="F746" s="11"/>
      <c r="G746" s="11"/>
      <c r="H746" s="11"/>
      <c r="I746" s="12"/>
      <c r="J746" s="50"/>
      <c r="K746" s="51"/>
      <c r="L746" s="11"/>
      <c r="M746" s="11"/>
      <c r="N746" s="11"/>
      <c r="O746" s="11"/>
    </row>
    <row r="747" spans="3:15" x14ac:dyDescent="0.2">
      <c r="C747" s="11"/>
      <c r="D747" s="49"/>
      <c r="E747" s="49"/>
      <c r="F747" s="11"/>
      <c r="G747" s="11"/>
      <c r="H747" s="11"/>
      <c r="I747" s="12"/>
      <c r="J747" s="50"/>
      <c r="K747" s="51"/>
      <c r="L747" s="11"/>
      <c r="M747" s="11"/>
      <c r="N747" s="11"/>
      <c r="O747" s="11"/>
    </row>
    <row r="748" spans="3:15" x14ac:dyDescent="0.2">
      <c r="C748" s="11"/>
      <c r="D748" s="49"/>
      <c r="E748" s="49"/>
      <c r="F748" s="11"/>
      <c r="G748" s="11"/>
      <c r="H748" s="11"/>
      <c r="I748" s="12"/>
      <c r="J748" s="50"/>
      <c r="K748" s="51"/>
      <c r="L748" s="11"/>
      <c r="M748" s="11"/>
      <c r="N748" s="11"/>
      <c r="O748" s="11"/>
    </row>
    <row r="749" spans="3:15" x14ac:dyDescent="0.2">
      <c r="C749" s="11"/>
      <c r="D749" s="49"/>
      <c r="E749" s="49"/>
      <c r="F749" s="11"/>
      <c r="G749" s="11"/>
      <c r="H749" s="11"/>
      <c r="I749" s="12"/>
      <c r="J749" s="50"/>
      <c r="K749" s="51"/>
      <c r="L749" s="11"/>
      <c r="M749" s="11"/>
      <c r="N749" s="11"/>
      <c r="O749" s="11"/>
    </row>
    <row r="750" spans="3:15" x14ac:dyDescent="0.2">
      <c r="C750" s="11"/>
      <c r="D750" s="49"/>
      <c r="E750" s="49"/>
      <c r="F750" s="11"/>
      <c r="G750" s="11"/>
      <c r="H750" s="11"/>
      <c r="I750" s="12"/>
      <c r="J750" s="50"/>
      <c r="K750" s="51"/>
      <c r="L750" s="11"/>
      <c r="M750" s="11"/>
      <c r="N750" s="11"/>
      <c r="O750" s="11"/>
    </row>
    <row r="751" spans="3:15" x14ac:dyDescent="0.2">
      <c r="C751" s="11"/>
      <c r="D751" s="49"/>
      <c r="E751" s="49"/>
      <c r="F751" s="11"/>
      <c r="G751" s="11"/>
      <c r="H751" s="11"/>
      <c r="I751" s="12"/>
      <c r="J751" s="50"/>
      <c r="K751" s="51"/>
      <c r="L751" s="11"/>
      <c r="M751" s="11"/>
      <c r="N751" s="11"/>
      <c r="O751" s="11"/>
    </row>
    <row r="752" spans="3:15" x14ac:dyDescent="0.2">
      <c r="C752" s="11"/>
      <c r="D752" s="49"/>
      <c r="E752" s="49"/>
      <c r="F752" s="11"/>
      <c r="G752" s="11"/>
      <c r="H752" s="11"/>
      <c r="I752" s="12"/>
      <c r="J752" s="50"/>
      <c r="K752" s="51"/>
      <c r="L752" s="11"/>
      <c r="M752" s="11"/>
      <c r="N752" s="11"/>
      <c r="O752" s="11"/>
    </row>
    <row r="753" spans="3:15" x14ac:dyDescent="0.2">
      <c r="C753" s="11"/>
      <c r="D753" s="49"/>
      <c r="E753" s="49"/>
      <c r="F753" s="11"/>
      <c r="G753" s="11"/>
      <c r="H753" s="11"/>
      <c r="I753" s="12"/>
      <c r="J753" s="50"/>
      <c r="K753" s="51"/>
      <c r="L753" s="11"/>
      <c r="M753" s="11"/>
      <c r="N753" s="11"/>
      <c r="O753" s="11"/>
    </row>
    <row r="754" spans="3:15" x14ac:dyDescent="0.2">
      <c r="C754" s="11"/>
      <c r="D754" s="49"/>
      <c r="E754" s="49"/>
      <c r="F754" s="11"/>
      <c r="G754" s="11"/>
      <c r="H754" s="11"/>
      <c r="I754" s="12"/>
      <c r="J754" s="50"/>
      <c r="K754" s="51"/>
      <c r="L754" s="11"/>
      <c r="M754" s="11"/>
      <c r="N754" s="11"/>
      <c r="O754" s="11"/>
    </row>
    <row r="755" spans="3:15" x14ac:dyDescent="0.2">
      <c r="C755" s="11"/>
      <c r="D755" s="49"/>
      <c r="E755" s="49"/>
      <c r="F755" s="11"/>
      <c r="G755" s="11"/>
      <c r="H755" s="11"/>
      <c r="I755" s="12"/>
      <c r="J755" s="50"/>
      <c r="K755" s="51"/>
      <c r="L755" s="11"/>
      <c r="M755" s="11"/>
      <c r="N755" s="11"/>
      <c r="O755" s="11"/>
    </row>
    <row r="756" spans="3:15" x14ac:dyDescent="0.2">
      <c r="C756" s="11"/>
      <c r="D756" s="49"/>
      <c r="E756" s="49"/>
      <c r="F756" s="11"/>
      <c r="G756" s="11"/>
      <c r="H756" s="11"/>
      <c r="I756" s="12"/>
      <c r="J756" s="50"/>
      <c r="K756" s="51"/>
      <c r="L756" s="11"/>
      <c r="M756" s="11"/>
      <c r="N756" s="11"/>
      <c r="O756" s="11"/>
    </row>
    <row r="757" spans="3:15" x14ac:dyDescent="0.2">
      <c r="C757" s="11"/>
      <c r="D757" s="49"/>
      <c r="E757" s="49"/>
      <c r="F757" s="11"/>
      <c r="G757" s="11"/>
      <c r="H757" s="11"/>
      <c r="I757" s="12"/>
      <c r="J757" s="50"/>
      <c r="K757" s="51"/>
      <c r="L757" s="11"/>
      <c r="M757" s="11"/>
      <c r="N757" s="11"/>
      <c r="O757" s="11"/>
    </row>
    <row r="758" spans="3:15" x14ac:dyDescent="0.2">
      <c r="C758" s="11"/>
      <c r="D758" s="49"/>
      <c r="E758" s="49"/>
      <c r="F758" s="11"/>
      <c r="G758" s="11"/>
      <c r="H758" s="11"/>
      <c r="I758" s="12"/>
      <c r="J758" s="50"/>
      <c r="K758" s="51"/>
      <c r="L758" s="11"/>
      <c r="M758" s="11"/>
      <c r="N758" s="11"/>
      <c r="O758" s="11"/>
    </row>
    <row r="759" spans="3:15" x14ac:dyDescent="0.2">
      <c r="C759" s="11"/>
      <c r="D759" s="49"/>
      <c r="E759" s="49"/>
      <c r="F759" s="11"/>
      <c r="G759" s="11"/>
      <c r="H759" s="11"/>
      <c r="I759" s="12"/>
      <c r="J759" s="50"/>
      <c r="K759" s="51"/>
      <c r="L759" s="11"/>
      <c r="M759" s="11"/>
      <c r="N759" s="11"/>
      <c r="O759" s="11"/>
    </row>
    <row r="760" spans="3:15" x14ac:dyDescent="0.2">
      <c r="C760" s="11"/>
      <c r="D760" s="49"/>
      <c r="E760" s="49"/>
      <c r="F760" s="11"/>
      <c r="G760" s="11"/>
      <c r="H760" s="11"/>
      <c r="I760" s="12"/>
      <c r="J760" s="50"/>
      <c r="K760" s="51"/>
      <c r="L760" s="11"/>
      <c r="M760" s="11"/>
      <c r="N760" s="11"/>
      <c r="O760" s="11"/>
    </row>
    <row r="761" spans="3:15" x14ac:dyDescent="0.2">
      <c r="C761" s="11"/>
      <c r="D761" s="49"/>
      <c r="E761" s="49"/>
      <c r="F761" s="11"/>
      <c r="G761" s="11"/>
      <c r="H761" s="11"/>
      <c r="I761" s="12"/>
      <c r="J761" s="50"/>
      <c r="K761" s="51"/>
      <c r="L761" s="11"/>
      <c r="M761" s="11"/>
      <c r="N761" s="11"/>
      <c r="O761" s="11"/>
    </row>
    <row r="762" spans="3:15" x14ac:dyDescent="0.2">
      <c r="C762" s="11"/>
      <c r="D762" s="49"/>
      <c r="E762" s="49"/>
      <c r="F762" s="11"/>
      <c r="G762" s="11"/>
      <c r="H762" s="11"/>
      <c r="I762" s="12"/>
      <c r="J762" s="50"/>
      <c r="K762" s="51"/>
      <c r="L762" s="11"/>
      <c r="M762" s="11"/>
      <c r="N762" s="11"/>
      <c r="O762" s="11"/>
    </row>
    <row r="763" spans="3:15" x14ac:dyDescent="0.2">
      <c r="C763" s="11"/>
      <c r="D763" s="49"/>
      <c r="E763" s="49"/>
      <c r="F763" s="11"/>
      <c r="G763" s="11"/>
      <c r="H763" s="11"/>
      <c r="I763" s="12"/>
      <c r="J763" s="50"/>
      <c r="K763" s="51"/>
      <c r="L763" s="11"/>
      <c r="M763" s="11"/>
      <c r="N763" s="11"/>
      <c r="O763" s="11"/>
    </row>
    <row r="764" spans="3:15" x14ac:dyDescent="0.2">
      <c r="C764" s="11"/>
      <c r="D764" s="49"/>
      <c r="E764" s="49"/>
      <c r="F764" s="11"/>
      <c r="G764" s="11"/>
      <c r="H764" s="11"/>
      <c r="I764" s="12"/>
      <c r="J764" s="50"/>
      <c r="K764" s="51"/>
      <c r="L764" s="11"/>
      <c r="M764" s="11"/>
      <c r="N764" s="11"/>
      <c r="O764" s="11"/>
    </row>
    <row r="765" spans="3:15" x14ac:dyDescent="0.2">
      <c r="C765" s="11"/>
      <c r="D765" s="49"/>
      <c r="E765" s="49"/>
      <c r="F765" s="11"/>
      <c r="G765" s="11"/>
      <c r="H765" s="11"/>
      <c r="I765" s="12"/>
      <c r="J765" s="50"/>
      <c r="K765" s="51"/>
      <c r="L765" s="11"/>
      <c r="M765" s="11"/>
      <c r="N765" s="11"/>
      <c r="O765" s="11"/>
    </row>
    <row r="766" spans="3:15" x14ac:dyDescent="0.2">
      <c r="C766" s="11"/>
      <c r="D766" s="49"/>
      <c r="E766" s="49"/>
      <c r="F766" s="11"/>
      <c r="G766" s="11"/>
      <c r="H766" s="11"/>
      <c r="I766" s="12"/>
      <c r="J766" s="50"/>
      <c r="K766" s="51"/>
      <c r="L766" s="11"/>
      <c r="M766" s="11"/>
      <c r="N766" s="11"/>
      <c r="O766" s="11"/>
    </row>
    <row r="767" spans="3:15" x14ac:dyDescent="0.2">
      <c r="C767" s="11"/>
      <c r="D767" s="49"/>
      <c r="E767" s="49"/>
      <c r="F767" s="11"/>
      <c r="G767" s="11"/>
      <c r="H767" s="11"/>
      <c r="I767" s="12"/>
      <c r="J767" s="50"/>
      <c r="K767" s="51"/>
      <c r="L767" s="11"/>
      <c r="M767" s="11"/>
      <c r="N767" s="11"/>
      <c r="O767" s="11"/>
    </row>
    <row r="768" spans="3:15" x14ac:dyDescent="0.2">
      <c r="C768" s="11"/>
      <c r="D768" s="49"/>
      <c r="E768" s="49"/>
      <c r="F768" s="11"/>
      <c r="G768" s="11"/>
      <c r="H768" s="11"/>
      <c r="I768" s="12"/>
      <c r="J768" s="50"/>
      <c r="K768" s="51"/>
      <c r="L768" s="11"/>
      <c r="M768" s="11"/>
      <c r="N768" s="11"/>
      <c r="O768" s="11"/>
    </row>
    <row r="769" spans="3:15" x14ac:dyDescent="0.2">
      <c r="C769" s="11"/>
      <c r="D769" s="49"/>
      <c r="E769" s="49"/>
      <c r="F769" s="11"/>
      <c r="G769" s="11"/>
      <c r="H769" s="11"/>
      <c r="I769" s="12"/>
      <c r="J769" s="50"/>
      <c r="K769" s="51"/>
      <c r="L769" s="11"/>
      <c r="M769" s="11"/>
      <c r="N769" s="11"/>
      <c r="O769" s="11"/>
    </row>
    <row r="770" spans="3:15" x14ac:dyDescent="0.2">
      <c r="C770" s="11"/>
      <c r="D770" s="49"/>
      <c r="E770" s="49"/>
      <c r="F770" s="11"/>
      <c r="G770" s="11"/>
      <c r="H770" s="11"/>
      <c r="I770" s="12"/>
      <c r="J770" s="50"/>
      <c r="K770" s="51"/>
      <c r="L770" s="11"/>
      <c r="M770" s="11"/>
      <c r="N770" s="11"/>
      <c r="O770" s="11"/>
    </row>
    <row r="771" spans="3:15" x14ac:dyDescent="0.2">
      <c r="C771" s="11"/>
      <c r="D771" s="49"/>
      <c r="E771" s="49"/>
      <c r="F771" s="11"/>
      <c r="G771" s="11"/>
      <c r="H771" s="11"/>
      <c r="I771" s="12"/>
      <c r="J771" s="50"/>
      <c r="K771" s="51"/>
      <c r="L771" s="11"/>
      <c r="M771" s="11"/>
      <c r="N771" s="11"/>
      <c r="O771" s="11"/>
    </row>
    <row r="772" spans="3:15" x14ac:dyDescent="0.2">
      <c r="C772" s="11"/>
      <c r="D772" s="49"/>
      <c r="E772" s="49"/>
      <c r="F772" s="11"/>
      <c r="G772" s="11"/>
      <c r="H772" s="11"/>
      <c r="I772" s="12"/>
      <c r="J772" s="50"/>
      <c r="K772" s="51"/>
      <c r="L772" s="11"/>
      <c r="M772" s="11"/>
      <c r="N772" s="11"/>
      <c r="O772" s="11"/>
    </row>
    <row r="773" spans="3:15" x14ac:dyDescent="0.2">
      <c r="C773" s="11"/>
      <c r="D773" s="49"/>
      <c r="E773" s="49"/>
      <c r="F773" s="11"/>
      <c r="G773" s="11"/>
      <c r="H773" s="11"/>
      <c r="I773" s="12"/>
      <c r="J773" s="50"/>
      <c r="K773" s="51"/>
      <c r="L773" s="11"/>
      <c r="M773" s="11"/>
      <c r="N773" s="11"/>
      <c r="O773" s="11"/>
    </row>
    <row r="774" spans="3:15" x14ac:dyDescent="0.2">
      <c r="C774" s="11"/>
      <c r="D774" s="49"/>
      <c r="E774" s="49"/>
      <c r="F774" s="11"/>
      <c r="G774" s="11"/>
      <c r="H774" s="11"/>
      <c r="I774" s="12"/>
      <c r="J774" s="50"/>
      <c r="K774" s="51"/>
      <c r="L774" s="11"/>
      <c r="M774" s="11"/>
      <c r="N774" s="11"/>
      <c r="O774" s="11"/>
    </row>
    <row r="775" spans="3:15" x14ac:dyDescent="0.2">
      <c r="C775" s="11"/>
      <c r="D775" s="49"/>
      <c r="E775" s="49"/>
      <c r="F775" s="11"/>
      <c r="G775" s="11"/>
      <c r="H775" s="11"/>
      <c r="I775" s="12"/>
      <c r="J775" s="50"/>
      <c r="K775" s="51"/>
      <c r="L775" s="11"/>
      <c r="M775" s="11"/>
      <c r="N775" s="11"/>
      <c r="O775" s="11"/>
    </row>
    <row r="776" spans="3:15" x14ac:dyDescent="0.2">
      <c r="C776" s="11"/>
      <c r="D776" s="49"/>
      <c r="E776" s="49"/>
      <c r="F776" s="11"/>
      <c r="G776" s="11"/>
      <c r="H776" s="11"/>
      <c r="I776" s="12"/>
      <c r="J776" s="50"/>
      <c r="K776" s="51"/>
      <c r="L776" s="11"/>
      <c r="M776" s="11"/>
      <c r="N776" s="11"/>
      <c r="O776" s="11"/>
    </row>
    <row r="777" spans="3:15" x14ac:dyDescent="0.2">
      <c r="C777" s="11"/>
      <c r="D777" s="49"/>
      <c r="E777" s="49"/>
      <c r="F777" s="11"/>
      <c r="G777" s="11"/>
      <c r="H777" s="11"/>
      <c r="I777" s="12"/>
      <c r="J777" s="50"/>
      <c r="K777" s="51"/>
      <c r="L777" s="11"/>
      <c r="M777" s="11"/>
      <c r="N777" s="11"/>
      <c r="O777" s="11"/>
    </row>
    <row r="778" spans="3:15" x14ac:dyDescent="0.2">
      <c r="C778" s="11"/>
      <c r="D778" s="49"/>
      <c r="E778" s="49"/>
      <c r="F778" s="11"/>
      <c r="G778" s="11"/>
      <c r="H778" s="11"/>
      <c r="I778" s="12"/>
      <c r="J778" s="50"/>
      <c r="K778" s="51"/>
      <c r="L778" s="11"/>
      <c r="M778" s="11"/>
      <c r="N778" s="11"/>
      <c r="O778" s="11"/>
    </row>
    <row r="779" spans="3:15" x14ac:dyDescent="0.2">
      <c r="C779" s="11"/>
      <c r="D779" s="49"/>
      <c r="E779" s="49"/>
      <c r="F779" s="11"/>
      <c r="G779" s="11"/>
      <c r="H779" s="11"/>
      <c r="I779" s="12"/>
      <c r="J779" s="50"/>
      <c r="K779" s="51"/>
      <c r="L779" s="11"/>
      <c r="M779" s="11"/>
      <c r="N779" s="11"/>
      <c r="O779" s="11"/>
    </row>
    <row r="780" spans="3:15" x14ac:dyDescent="0.2">
      <c r="C780" s="11"/>
      <c r="D780" s="49"/>
      <c r="E780" s="49"/>
      <c r="F780" s="11"/>
      <c r="G780" s="11"/>
      <c r="H780" s="11"/>
      <c r="I780" s="12"/>
      <c r="J780" s="50"/>
      <c r="K780" s="51"/>
      <c r="L780" s="11"/>
      <c r="M780" s="11"/>
      <c r="N780" s="11"/>
      <c r="O780" s="11"/>
    </row>
    <row r="781" spans="3:15" x14ac:dyDescent="0.2">
      <c r="C781" s="11"/>
      <c r="D781" s="49"/>
      <c r="E781" s="49"/>
      <c r="F781" s="11"/>
      <c r="G781" s="11"/>
      <c r="H781" s="11"/>
      <c r="I781" s="12"/>
      <c r="J781" s="50"/>
      <c r="K781" s="51"/>
      <c r="L781" s="11"/>
      <c r="M781" s="11"/>
      <c r="N781" s="11"/>
      <c r="O781" s="11"/>
    </row>
    <row r="782" spans="3:15" x14ac:dyDescent="0.2">
      <c r="C782" s="11"/>
      <c r="D782" s="49"/>
      <c r="E782" s="49"/>
      <c r="F782" s="11"/>
      <c r="G782" s="11"/>
      <c r="H782" s="11"/>
      <c r="I782" s="12"/>
      <c r="J782" s="50"/>
      <c r="K782" s="51"/>
      <c r="L782" s="11"/>
      <c r="M782" s="11"/>
      <c r="N782" s="11"/>
      <c r="O782" s="11"/>
    </row>
    <row r="783" spans="3:15" x14ac:dyDescent="0.2">
      <c r="C783" s="11"/>
      <c r="D783" s="49"/>
      <c r="E783" s="49"/>
      <c r="F783" s="11"/>
      <c r="G783" s="11"/>
      <c r="H783" s="11"/>
      <c r="I783" s="12"/>
      <c r="J783" s="50"/>
      <c r="K783" s="51"/>
      <c r="L783" s="11"/>
      <c r="M783" s="11"/>
      <c r="N783" s="11"/>
      <c r="O783" s="11"/>
    </row>
    <row r="784" spans="3:15" x14ac:dyDescent="0.2">
      <c r="C784" s="11"/>
      <c r="D784" s="49"/>
      <c r="E784" s="49"/>
      <c r="F784" s="11"/>
      <c r="G784" s="11"/>
      <c r="H784" s="11"/>
      <c r="I784" s="12"/>
      <c r="J784" s="50"/>
      <c r="K784" s="51"/>
      <c r="L784" s="11"/>
      <c r="M784" s="11"/>
      <c r="N784" s="11"/>
      <c r="O784" s="11"/>
    </row>
    <row r="785" spans="3:15" x14ac:dyDescent="0.2">
      <c r="C785" s="11"/>
      <c r="D785" s="49"/>
      <c r="E785" s="49"/>
      <c r="F785" s="11"/>
      <c r="G785" s="11"/>
      <c r="H785" s="11"/>
      <c r="I785" s="12"/>
      <c r="J785" s="50"/>
      <c r="K785" s="51"/>
      <c r="L785" s="11"/>
      <c r="M785" s="11"/>
      <c r="N785" s="11"/>
      <c r="O785" s="11"/>
    </row>
    <row r="786" spans="3:15" x14ac:dyDescent="0.2">
      <c r="C786" s="11"/>
      <c r="D786" s="49"/>
      <c r="E786" s="49"/>
      <c r="F786" s="11"/>
      <c r="G786" s="11"/>
      <c r="H786" s="11"/>
      <c r="I786" s="12"/>
      <c r="J786" s="50"/>
      <c r="K786" s="51"/>
      <c r="L786" s="11"/>
      <c r="M786" s="11"/>
      <c r="N786" s="11"/>
      <c r="O786" s="11"/>
    </row>
    <row r="787" spans="3:15" x14ac:dyDescent="0.2">
      <c r="C787" s="11"/>
      <c r="D787" s="49"/>
      <c r="E787" s="49"/>
      <c r="F787" s="11"/>
      <c r="G787" s="11"/>
      <c r="H787" s="11"/>
      <c r="I787" s="12"/>
      <c r="J787" s="50"/>
      <c r="K787" s="51"/>
      <c r="L787" s="11"/>
      <c r="M787" s="11"/>
      <c r="N787" s="11"/>
      <c r="O787" s="11"/>
    </row>
    <row r="788" spans="3:15" x14ac:dyDescent="0.2">
      <c r="C788" s="11"/>
      <c r="D788" s="49"/>
      <c r="E788" s="49"/>
      <c r="F788" s="11"/>
      <c r="G788" s="11"/>
      <c r="H788" s="11"/>
      <c r="I788" s="12"/>
      <c r="J788" s="50"/>
      <c r="K788" s="51"/>
      <c r="L788" s="11"/>
      <c r="M788" s="11"/>
      <c r="N788" s="11"/>
      <c r="O788" s="11"/>
    </row>
    <row r="789" spans="3:15" x14ac:dyDescent="0.2">
      <c r="C789" s="11"/>
      <c r="D789" s="49"/>
      <c r="E789" s="49"/>
      <c r="F789" s="11"/>
      <c r="G789" s="11"/>
      <c r="H789" s="11"/>
      <c r="I789" s="12"/>
      <c r="J789" s="50"/>
      <c r="K789" s="51"/>
      <c r="L789" s="11"/>
      <c r="M789" s="11"/>
      <c r="N789" s="11"/>
      <c r="O789" s="11"/>
    </row>
    <row r="790" spans="3:15" x14ac:dyDescent="0.2">
      <c r="C790" s="11"/>
      <c r="D790" s="49"/>
      <c r="E790" s="49"/>
      <c r="F790" s="11"/>
      <c r="G790" s="11"/>
      <c r="H790" s="11"/>
      <c r="I790" s="12"/>
      <c r="J790" s="50"/>
      <c r="K790" s="51"/>
      <c r="L790" s="11"/>
      <c r="M790" s="11"/>
      <c r="N790" s="11"/>
      <c r="O790" s="11"/>
    </row>
    <row r="791" spans="3:15" x14ac:dyDescent="0.2">
      <c r="C791" s="11"/>
      <c r="D791" s="49"/>
      <c r="E791" s="49"/>
      <c r="F791" s="11"/>
      <c r="G791" s="11"/>
      <c r="H791" s="11"/>
      <c r="I791" s="12"/>
      <c r="J791" s="50"/>
      <c r="K791" s="51"/>
      <c r="L791" s="11"/>
      <c r="M791" s="11"/>
      <c r="N791" s="11"/>
      <c r="O791" s="11"/>
    </row>
    <row r="792" spans="3:15" x14ac:dyDescent="0.2">
      <c r="C792" s="11"/>
      <c r="D792" s="49"/>
      <c r="E792" s="49"/>
      <c r="F792" s="11"/>
      <c r="G792" s="11"/>
      <c r="H792" s="11"/>
      <c r="I792" s="12"/>
      <c r="J792" s="50"/>
      <c r="K792" s="51"/>
      <c r="L792" s="11"/>
      <c r="M792" s="11"/>
      <c r="N792" s="11"/>
      <c r="O792" s="11"/>
    </row>
    <row r="793" spans="3:15" x14ac:dyDescent="0.2">
      <c r="C793" s="11"/>
      <c r="D793" s="49"/>
      <c r="E793" s="49"/>
      <c r="F793" s="11"/>
      <c r="G793" s="11"/>
      <c r="H793" s="11"/>
      <c r="I793" s="12"/>
      <c r="J793" s="50"/>
      <c r="K793" s="51"/>
      <c r="L793" s="11"/>
      <c r="M793" s="11"/>
      <c r="N793" s="11"/>
      <c r="O793" s="11"/>
    </row>
    <row r="794" spans="3:15" x14ac:dyDescent="0.2">
      <c r="C794" s="11"/>
      <c r="D794" s="49"/>
      <c r="E794" s="49"/>
      <c r="F794" s="11"/>
      <c r="G794" s="11"/>
      <c r="H794" s="11"/>
      <c r="I794" s="12"/>
      <c r="J794" s="50"/>
      <c r="K794" s="51"/>
      <c r="L794" s="11"/>
      <c r="M794" s="11"/>
      <c r="N794" s="11"/>
      <c r="O794" s="11"/>
    </row>
    <row r="795" spans="3:15" x14ac:dyDescent="0.2">
      <c r="C795" s="11"/>
      <c r="D795" s="49"/>
      <c r="E795" s="49"/>
      <c r="F795" s="11"/>
      <c r="G795" s="11"/>
      <c r="H795" s="11"/>
      <c r="I795" s="12"/>
      <c r="J795" s="50"/>
      <c r="K795" s="51"/>
      <c r="L795" s="11"/>
      <c r="M795" s="11"/>
      <c r="N795" s="11"/>
      <c r="O795" s="11"/>
    </row>
    <row r="796" spans="3:15" x14ac:dyDescent="0.2">
      <c r="C796" s="11"/>
      <c r="D796" s="49"/>
      <c r="E796" s="49"/>
      <c r="F796" s="11"/>
      <c r="G796" s="11"/>
      <c r="H796" s="11"/>
      <c r="I796" s="12"/>
      <c r="J796" s="50"/>
      <c r="K796" s="51"/>
      <c r="L796" s="11"/>
      <c r="M796" s="11"/>
      <c r="N796" s="11"/>
      <c r="O796" s="11"/>
    </row>
    <row r="797" spans="3:15" x14ac:dyDescent="0.2">
      <c r="C797" s="11"/>
      <c r="D797" s="49"/>
      <c r="E797" s="49"/>
      <c r="F797" s="11"/>
      <c r="G797" s="11"/>
      <c r="H797" s="11"/>
      <c r="I797" s="12"/>
      <c r="J797" s="50"/>
      <c r="K797" s="51"/>
      <c r="L797" s="11"/>
      <c r="M797" s="11"/>
      <c r="N797" s="11"/>
      <c r="O797" s="11"/>
    </row>
    <row r="798" spans="3:15" x14ac:dyDescent="0.2">
      <c r="C798" s="11"/>
      <c r="D798" s="49"/>
      <c r="E798" s="49"/>
      <c r="F798" s="11"/>
      <c r="G798" s="11"/>
      <c r="H798" s="11"/>
      <c r="I798" s="12"/>
      <c r="J798" s="50"/>
      <c r="K798" s="51"/>
      <c r="L798" s="11"/>
      <c r="M798" s="11"/>
      <c r="N798" s="11"/>
      <c r="O798" s="11"/>
    </row>
    <row r="799" spans="3:15" x14ac:dyDescent="0.2">
      <c r="C799" s="11"/>
      <c r="D799" s="49"/>
      <c r="E799" s="49"/>
      <c r="F799" s="11"/>
      <c r="G799" s="11"/>
      <c r="H799" s="11"/>
      <c r="I799" s="12"/>
      <c r="J799" s="50"/>
      <c r="K799" s="51"/>
      <c r="L799" s="11"/>
      <c r="M799" s="11"/>
      <c r="N799" s="11"/>
      <c r="O799" s="11"/>
    </row>
    <row r="800" spans="3:15" x14ac:dyDescent="0.2">
      <c r="C800" s="11"/>
      <c r="D800" s="49"/>
      <c r="E800" s="49"/>
      <c r="F800" s="11"/>
      <c r="G800" s="11"/>
      <c r="H800" s="11"/>
      <c r="I800" s="12"/>
      <c r="J800" s="50"/>
      <c r="K800" s="51"/>
      <c r="L800" s="11"/>
      <c r="M800" s="11"/>
      <c r="N800" s="11"/>
      <c r="O800" s="11"/>
    </row>
    <row r="801" spans="3:15" x14ac:dyDescent="0.2">
      <c r="C801" s="11"/>
      <c r="D801" s="49"/>
      <c r="E801" s="49"/>
      <c r="F801" s="11"/>
      <c r="G801" s="11"/>
      <c r="H801" s="11"/>
      <c r="I801" s="12"/>
      <c r="J801" s="50"/>
      <c r="K801" s="51"/>
      <c r="L801" s="11"/>
      <c r="M801" s="11"/>
      <c r="N801" s="11"/>
      <c r="O801" s="11"/>
    </row>
    <row r="802" spans="3:15" x14ac:dyDescent="0.2">
      <c r="C802" s="11"/>
      <c r="D802" s="49"/>
      <c r="E802" s="49"/>
      <c r="F802" s="11"/>
      <c r="G802" s="11"/>
      <c r="H802" s="11"/>
      <c r="I802" s="12"/>
      <c r="J802" s="50"/>
      <c r="K802" s="51"/>
      <c r="L802" s="11"/>
      <c r="M802" s="11"/>
      <c r="N802" s="11"/>
      <c r="O802" s="11"/>
    </row>
    <row r="803" spans="3:15" x14ac:dyDescent="0.2">
      <c r="C803" s="11"/>
      <c r="D803" s="49"/>
      <c r="E803" s="49"/>
      <c r="F803" s="11"/>
      <c r="G803" s="11"/>
      <c r="H803" s="11"/>
      <c r="I803" s="12"/>
      <c r="J803" s="50"/>
      <c r="K803" s="51"/>
      <c r="L803" s="11"/>
      <c r="M803" s="11"/>
      <c r="N803" s="11"/>
      <c r="O803" s="11"/>
    </row>
    <row r="804" spans="3:15" x14ac:dyDescent="0.2">
      <c r="C804" s="11"/>
      <c r="D804" s="49"/>
      <c r="E804" s="49"/>
      <c r="F804" s="11"/>
      <c r="G804" s="11"/>
      <c r="H804" s="11"/>
      <c r="I804" s="12"/>
      <c r="J804" s="50"/>
      <c r="K804" s="51"/>
      <c r="L804" s="11"/>
      <c r="M804" s="11"/>
      <c r="N804" s="11"/>
      <c r="O804" s="11"/>
    </row>
    <row r="805" spans="3:15" x14ac:dyDescent="0.2">
      <c r="C805" s="11"/>
      <c r="D805" s="49"/>
      <c r="E805" s="49"/>
      <c r="F805" s="11"/>
      <c r="G805" s="11"/>
      <c r="H805" s="11"/>
      <c r="I805" s="12"/>
      <c r="J805" s="50"/>
      <c r="K805" s="51"/>
      <c r="L805" s="11"/>
      <c r="M805" s="11"/>
      <c r="N805" s="11"/>
      <c r="O805" s="11"/>
    </row>
    <row r="806" spans="3:15" x14ac:dyDescent="0.2">
      <c r="C806" s="11"/>
      <c r="D806" s="49"/>
      <c r="E806" s="49"/>
      <c r="F806" s="11"/>
      <c r="G806" s="11"/>
      <c r="H806" s="11"/>
      <c r="I806" s="12"/>
      <c r="J806" s="50"/>
      <c r="K806" s="51"/>
      <c r="L806" s="11"/>
      <c r="M806" s="11"/>
      <c r="N806" s="11"/>
      <c r="O806" s="11"/>
    </row>
    <row r="807" spans="3:15" x14ac:dyDescent="0.2">
      <c r="C807" s="11"/>
      <c r="D807" s="49"/>
      <c r="E807" s="49"/>
      <c r="F807" s="11"/>
      <c r="G807" s="11"/>
      <c r="H807" s="11"/>
      <c r="I807" s="12"/>
      <c r="J807" s="50"/>
      <c r="K807" s="51"/>
      <c r="L807" s="11"/>
      <c r="M807" s="11"/>
      <c r="N807" s="11"/>
      <c r="O807" s="11"/>
    </row>
    <row r="808" spans="3:15" x14ac:dyDescent="0.2">
      <c r="C808" s="11"/>
      <c r="D808" s="49"/>
      <c r="E808" s="49"/>
      <c r="F808" s="11"/>
      <c r="G808" s="11"/>
      <c r="H808" s="11"/>
      <c r="I808" s="12"/>
      <c r="J808" s="50"/>
      <c r="K808" s="51"/>
      <c r="L808" s="11"/>
      <c r="M808" s="11"/>
      <c r="N808" s="11"/>
      <c r="O808" s="11"/>
    </row>
    <row r="809" spans="3:15" x14ac:dyDescent="0.2">
      <c r="C809" s="11"/>
      <c r="D809" s="49"/>
      <c r="E809" s="49"/>
      <c r="F809" s="11"/>
      <c r="G809" s="11"/>
      <c r="H809" s="11"/>
      <c r="I809" s="12"/>
      <c r="J809" s="50"/>
      <c r="K809" s="51"/>
      <c r="L809" s="11"/>
      <c r="M809" s="11"/>
      <c r="N809" s="11"/>
      <c r="O809" s="11"/>
    </row>
    <row r="810" spans="3:15" x14ac:dyDescent="0.2">
      <c r="C810" s="11"/>
      <c r="D810" s="49"/>
      <c r="E810" s="49"/>
      <c r="F810" s="11"/>
      <c r="G810" s="11"/>
      <c r="H810" s="11"/>
      <c r="I810" s="12"/>
      <c r="J810" s="50"/>
      <c r="K810" s="51"/>
      <c r="L810" s="11"/>
      <c r="M810" s="11"/>
      <c r="N810" s="11"/>
      <c r="O810" s="11"/>
    </row>
    <row r="811" spans="3:15" x14ac:dyDescent="0.2">
      <c r="C811" s="11"/>
      <c r="D811" s="49"/>
      <c r="E811" s="49"/>
      <c r="F811" s="11"/>
      <c r="G811" s="11"/>
      <c r="H811" s="11"/>
      <c r="I811" s="12"/>
      <c r="J811" s="50"/>
      <c r="K811" s="51"/>
      <c r="L811" s="11"/>
      <c r="M811" s="11"/>
      <c r="N811" s="11"/>
      <c r="O811" s="11"/>
    </row>
    <row r="812" spans="3:15" x14ac:dyDescent="0.2">
      <c r="C812" s="11"/>
      <c r="D812" s="49"/>
      <c r="E812" s="49"/>
      <c r="F812" s="11"/>
      <c r="G812" s="11"/>
      <c r="H812" s="11"/>
      <c r="I812" s="12"/>
      <c r="J812" s="50"/>
      <c r="K812" s="51"/>
      <c r="L812" s="11"/>
      <c r="M812" s="11"/>
      <c r="N812" s="11"/>
      <c r="O812" s="11"/>
    </row>
    <row r="813" spans="3:15" x14ac:dyDescent="0.2">
      <c r="C813" s="11"/>
      <c r="D813" s="49"/>
      <c r="E813" s="49"/>
      <c r="F813" s="11"/>
      <c r="G813" s="11"/>
      <c r="H813" s="11"/>
      <c r="I813" s="12"/>
      <c r="J813" s="50"/>
      <c r="K813" s="51"/>
      <c r="L813" s="11"/>
      <c r="M813" s="11"/>
      <c r="N813" s="11"/>
      <c r="O813" s="11"/>
    </row>
    <row r="814" spans="3:15" x14ac:dyDescent="0.2">
      <c r="C814" s="11"/>
      <c r="D814" s="49"/>
      <c r="E814" s="49"/>
      <c r="F814" s="11"/>
      <c r="G814" s="11"/>
      <c r="H814" s="11"/>
      <c r="I814" s="12"/>
      <c r="J814" s="50"/>
      <c r="K814" s="51"/>
      <c r="L814" s="11"/>
      <c r="M814" s="11"/>
      <c r="N814" s="11"/>
      <c r="O814" s="11"/>
    </row>
    <row r="815" spans="3:15" x14ac:dyDescent="0.2">
      <c r="C815" s="11"/>
      <c r="D815" s="49"/>
      <c r="E815" s="49"/>
      <c r="F815" s="11"/>
      <c r="G815" s="11"/>
      <c r="H815" s="11"/>
      <c r="I815" s="12"/>
      <c r="J815" s="50"/>
      <c r="K815" s="51"/>
      <c r="L815" s="11"/>
      <c r="M815" s="11"/>
      <c r="N815" s="11"/>
      <c r="O815" s="11"/>
    </row>
    <row r="816" spans="3:15" x14ac:dyDescent="0.2">
      <c r="C816" s="11"/>
      <c r="D816" s="49"/>
      <c r="E816" s="49"/>
      <c r="F816" s="11"/>
      <c r="G816" s="11"/>
      <c r="H816" s="11"/>
      <c r="I816" s="12"/>
      <c r="J816" s="50"/>
      <c r="K816" s="51"/>
      <c r="L816" s="11"/>
      <c r="M816" s="11"/>
      <c r="N816" s="11"/>
      <c r="O816" s="11"/>
    </row>
    <row r="817" spans="3:15" x14ac:dyDescent="0.2">
      <c r="C817" s="11"/>
      <c r="D817" s="49"/>
      <c r="E817" s="49"/>
      <c r="F817" s="11"/>
      <c r="G817" s="11"/>
      <c r="H817" s="11"/>
      <c r="I817" s="12"/>
      <c r="J817" s="50"/>
      <c r="K817" s="51"/>
      <c r="L817" s="11"/>
      <c r="M817" s="11"/>
      <c r="N817" s="11"/>
      <c r="O817" s="11"/>
    </row>
    <row r="818" spans="3:15" x14ac:dyDescent="0.2">
      <c r="C818" s="11"/>
      <c r="D818" s="49"/>
      <c r="E818" s="49"/>
      <c r="F818" s="11"/>
      <c r="G818" s="11"/>
      <c r="H818" s="11"/>
      <c r="I818" s="12"/>
      <c r="J818" s="50"/>
      <c r="K818" s="51"/>
      <c r="L818" s="11"/>
      <c r="M818" s="11"/>
      <c r="N818" s="11"/>
      <c r="O818" s="11"/>
    </row>
    <row r="819" spans="3:15" x14ac:dyDescent="0.2">
      <c r="C819" s="11"/>
      <c r="D819" s="49"/>
      <c r="E819" s="49"/>
      <c r="F819" s="11"/>
      <c r="G819" s="11"/>
      <c r="H819" s="11"/>
      <c r="I819" s="12"/>
      <c r="J819" s="50"/>
      <c r="K819" s="51"/>
      <c r="L819" s="11"/>
      <c r="M819" s="11"/>
      <c r="N819" s="11"/>
      <c r="O819" s="11"/>
    </row>
    <row r="820" spans="3:15" x14ac:dyDescent="0.2">
      <c r="C820" s="11"/>
      <c r="D820" s="49"/>
      <c r="E820" s="49"/>
      <c r="F820" s="11"/>
      <c r="G820" s="11"/>
      <c r="H820" s="11"/>
      <c r="I820" s="12"/>
      <c r="J820" s="50"/>
      <c r="K820" s="51"/>
      <c r="L820" s="11"/>
      <c r="M820" s="11"/>
      <c r="N820" s="11"/>
      <c r="O820" s="11"/>
    </row>
    <row r="821" spans="3:15" x14ac:dyDescent="0.2">
      <c r="C821" s="11"/>
      <c r="D821" s="49"/>
      <c r="E821" s="49"/>
      <c r="F821" s="11"/>
      <c r="G821" s="11"/>
      <c r="H821" s="11"/>
      <c r="I821" s="12"/>
      <c r="J821" s="50"/>
      <c r="K821" s="51"/>
      <c r="L821" s="11"/>
      <c r="M821" s="11"/>
      <c r="N821" s="11"/>
      <c r="O821" s="11"/>
    </row>
    <row r="822" spans="3:15" x14ac:dyDescent="0.2">
      <c r="C822" s="11"/>
      <c r="D822" s="49"/>
      <c r="E822" s="49"/>
      <c r="F822" s="11"/>
      <c r="G822" s="11"/>
      <c r="H822" s="11"/>
      <c r="I822" s="12"/>
      <c r="J822" s="50"/>
      <c r="K822" s="51"/>
      <c r="L822" s="11"/>
      <c r="M822" s="11"/>
      <c r="N822" s="11"/>
      <c r="O822" s="11"/>
    </row>
    <row r="823" spans="3:15" x14ac:dyDescent="0.2">
      <c r="C823" s="11"/>
      <c r="D823" s="49"/>
      <c r="E823" s="49"/>
      <c r="F823" s="11"/>
      <c r="G823" s="11"/>
      <c r="H823" s="11"/>
      <c r="I823" s="12"/>
      <c r="J823" s="50"/>
      <c r="K823" s="51"/>
      <c r="L823" s="11"/>
      <c r="M823" s="11"/>
      <c r="N823" s="11"/>
      <c r="O823" s="11"/>
    </row>
    <row r="824" spans="3:15" x14ac:dyDescent="0.2">
      <c r="C824" s="11"/>
      <c r="D824" s="49"/>
      <c r="E824" s="49"/>
      <c r="F824" s="11"/>
      <c r="G824" s="11"/>
      <c r="H824" s="11"/>
      <c r="I824" s="12"/>
      <c r="J824" s="50"/>
      <c r="K824" s="51"/>
      <c r="L824" s="11"/>
      <c r="M824" s="11"/>
      <c r="N824" s="11"/>
      <c r="O824" s="11"/>
    </row>
    <row r="825" spans="3:15" x14ac:dyDescent="0.2">
      <c r="C825" s="11"/>
      <c r="D825" s="49"/>
      <c r="E825" s="49"/>
      <c r="F825" s="11"/>
      <c r="G825" s="11"/>
      <c r="H825" s="11"/>
      <c r="I825" s="12"/>
      <c r="J825" s="50"/>
      <c r="K825" s="51"/>
      <c r="L825" s="11"/>
      <c r="M825" s="11"/>
      <c r="N825" s="11"/>
      <c r="O825" s="11"/>
    </row>
    <row r="826" spans="3:15" x14ac:dyDescent="0.2">
      <c r="C826" s="11"/>
      <c r="D826" s="49"/>
      <c r="E826" s="49"/>
      <c r="F826" s="11"/>
      <c r="G826" s="11"/>
      <c r="H826" s="11"/>
      <c r="I826" s="12"/>
      <c r="J826" s="50"/>
      <c r="K826" s="51"/>
      <c r="L826" s="11"/>
      <c r="M826" s="11"/>
      <c r="N826" s="11"/>
      <c r="O826" s="11"/>
    </row>
    <row r="827" spans="3:15" x14ac:dyDescent="0.2">
      <c r="C827" s="11"/>
      <c r="D827" s="49"/>
      <c r="E827" s="49"/>
      <c r="F827" s="11"/>
      <c r="G827" s="11"/>
      <c r="H827" s="11"/>
      <c r="I827" s="12"/>
      <c r="J827" s="50"/>
      <c r="K827" s="51"/>
      <c r="L827" s="11"/>
      <c r="M827" s="11"/>
      <c r="N827" s="11"/>
      <c r="O827" s="11"/>
    </row>
    <row r="828" spans="3:15" x14ac:dyDescent="0.2">
      <c r="C828" s="11"/>
      <c r="D828" s="49"/>
      <c r="E828" s="49"/>
      <c r="F828" s="11"/>
      <c r="G828" s="11"/>
      <c r="H828" s="11"/>
      <c r="I828" s="12"/>
      <c r="J828" s="50"/>
      <c r="K828" s="51"/>
      <c r="L828" s="11"/>
      <c r="M828" s="11"/>
      <c r="N828" s="11"/>
      <c r="O828" s="11"/>
    </row>
    <row r="829" spans="3:15" x14ac:dyDescent="0.2">
      <c r="C829" s="11"/>
      <c r="D829" s="49"/>
      <c r="E829" s="49"/>
      <c r="F829" s="11"/>
      <c r="G829" s="11"/>
      <c r="H829" s="11"/>
      <c r="I829" s="12"/>
      <c r="J829" s="50"/>
      <c r="K829" s="51"/>
      <c r="L829" s="11"/>
      <c r="M829" s="11"/>
      <c r="N829" s="11"/>
      <c r="O829" s="11"/>
    </row>
    <row r="830" spans="3:15" x14ac:dyDescent="0.2">
      <c r="C830" s="11"/>
      <c r="D830" s="49"/>
      <c r="E830" s="49"/>
      <c r="F830" s="11"/>
      <c r="G830" s="11"/>
      <c r="H830" s="11"/>
      <c r="I830" s="12"/>
      <c r="J830" s="50"/>
      <c r="K830" s="51"/>
      <c r="L830" s="11"/>
      <c r="M830" s="11"/>
      <c r="N830" s="11"/>
      <c r="O830" s="11"/>
    </row>
    <row r="831" spans="3:15" x14ac:dyDescent="0.2">
      <c r="C831" s="11"/>
      <c r="D831" s="49"/>
      <c r="E831" s="49"/>
      <c r="F831" s="11"/>
      <c r="G831" s="11"/>
      <c r="H831" s="11"/>
      <c r="I831" s="12"/>
      <c r="J831" s="50"/>
      <c r="K831" s="51"/>
      <c r="L831" s="11"/>
      <c r="M831" s="11"/>
      <c r="N831" s="11"/>
      <c r="O831" s="11"/>
    </row>
    <row r="832" spans="3:15" x14ac:dyDescent="0.2">
      <c r="C832" s="11"/>
      <c r="D832" s="49"/>
      <c r="E832" s="49"/>
      <c r="F832" s="11"/>
      <c r="G832" s="11"/>
      <c r="H832" s="11"/>
      <c r="I832" s="12"/>
      <c r="J832" s="50"/>
      <c r="K832" s="51"/>
      <c r="L832" s="11"/>
      <c r="M832" s="11"/>
      <c r="N832" s="11"/>
      <c r="O832" s="11"/>
    </row>
    <row r="833" spans="3:15" x14ac:dyDescent="0.2">
      <c r="C833" s="11"/>
      <c r="D833" s="49"/>
      <c r="E833" s="49"/>
      <c r="F833" s="11"/>
      <c r="G833" s="11"/>
      <c r="H833" s="11"/>
      <c r="I833" s="12"/>
      <c r="J833" s="50"/>
      <c r="K833" s="51"/>
      <c r="L833" s="11"/>
      <c r="M833" s="11"/>
      <c r="N833" s="11"/>
      <c r="O833" s="11"/>
    </row>
    <row r="834" spans="3:15" x14ac:dyDescent="0.2">
      <c r="C834" s="11"/>
      <c r="D834" s="49"/>
      <c r="E834" s="49"/>
      <c r="F834" s="11"/>
      <c r="G834" s="11"/>
      <c r="H834" s="11"/>
      <c r="I834" s="12"/>
      <c r="J834" s="50"/>
      <c r="K834" s="51"/>
      <c r="L834" s="11"/>
      <c r="M834" s="11"/>
      <c r="N834" s="11"/>
      <c r="O834" s="11"/>
    </row>
    <row r="835" spans="3:15" x14ac:dyDescent="0.2">
      <c r="C835" s="11"/>
      <c r="D835" s="49"/>
      <c r="E835" s="49"/>
      <c r="F835" s="11"/>
      <c r="G835" s="11"/>
      <c r="H835" s="11"/>
      <c r="I835" s="12"/>
      <c r="J835" s="50"/>
      <c r="K835" s="51"/>
      <c r="L835" s="11"/>
      <c r="M835" s="11"/>
      <c r="N835" s="11"/>
      <c r="O835" s="11"/>
    </row>
    <row r="836" spans="3:15" x14ac:dyDescent="0.2">
      <c r="C836" s="11"/>
      <c r="D836" s="49"/>
      <c r="E836" s="49"/>
      <c r="F836" s="11"/>
      <c r="G836" s="11"/>
      <c r="H836" s="11"/>
      <c r="I836" s="12"/>
      <c r="J836" s="50"/>
      <c r="K836" s="51"/>
      <c r="L836" s="11"/>
      <c r="M836" s="11"/>
      <c r="N836" s="11"/>
      <c r="O836" s="11"/>
    </row>
    <row r="837" spans="3:15" x14ac:dyDescent="0.2">
      <c r="C837" s="11"/>
      <c r="D837" s="49"/>
      <c r="E837" s="49"/>
      <c r="F837" s="11"/>
      <c r="G837" s="11"/>
      <c r="H837" s="11"/>
      <c r="I837" s="12"/>
      <c r="J837" s="50"/>
      <c r="K837" s="51"/>
      <c r="L837" s="11"/>
      <c r="M837" s="11"/>
      <c r="N837" s="11"/>
      <c r="O837" s="11"/>
    </row>
    <row r="838" spans="3:15" x14ac:dyDescent="0.2">
      <c r="C838" s="11"/>
      <c r="D838" s="49"/>
      <c r="E838" s="49"/>
      <c r="F838" s="11"/>
      <c r="G838" s="11"/>
      <c r="H838" s="11"/>
      <c r="I838" s="12"/>
      <c r="J838" s="50"/>
      <c r="K838" s="51"/>
      <c r="L838" s="11"/>
      <c r="M838" s="11"/>
      <c r="N838" s="11"/>
      <c r="O838" s="11"/>
    </row>
    <row r="839" spans="3:15" x14ac:dyDescent="0.2">
      <c r="C839" s="11"/>
      <c r="D839" s="49"/>
      <c r="E839" s="49"/>
      <c r="F839" s="11"/>
      <c r="G839" s="11"/>
      <c r="H839" s="11"/>
      <c r="I839" s="12"/>
      <c r="J839" s="50"/>
      <c r="K839" s="51"/>
      <c r="L839" s="11"/>
      <c r="M839" s="11"/>
      <c r="N839" s="11"/>
      <c r="O839" s="11"/>
    </row>
    <row r="840" spans="3:15" x14ac:dyDescent="0.2">
      <c r="C840" s="11"/>
      <c r="D840" s="49"/>
      <c r="E840" s="49"/>
      <c r="F840" s="11"/>
      <c r="G840" s="11"/>
      <c r="H840" s="11"/>
      <c r="I840" s="12"/>
      <c r="J840" s="50"/>
      <c r="K840" s="51"/>
      <c r="L840" s="11"/>
      <c r="M840" s="11"/>
      <c r="N840" s="11"/>
      <c r="O840" s="11"/>
    </row>
    <row r="841" spans="3:15" x14ac:dyDescent="0.2">
      <c r="C841" s="11"/>
      <c r="D841" s="49"/>
      <c r="E841" s="49"/>
      <c r="F841" s="11"/>
      <c r="G841" s="11"/>
      <c r="H841" s="11"/>
      <c r="I841" s="12"/>
      <c r="J841" s="50"/>
      <c r="K841" s="51"/>
      <c r="L841" s="11"/>
      <c r="M841" s="11"/>
      <c r="N841" s="11"/>
      <c r="O841" s="11"/>
    </row>
    <row r="842" spans="3:15" x14ac:dyDescent="0.2">
      <c r="C842" s="11"/>
      <c r="D842" s="49"/>
      <c r="E842" s="49"/>
      <c r="F842" s="11"/>
      <c r="G842" s="11"/>
      <c r="H842" s="11"/>
      <c r="I842" s="12"/>
      <c r="J842" s="50"/>
      <c r="K842" s="51"/>
      <c r="L842" s="11"/>
      <c r="M842" s="11"/>
      <c r="N842" s="11"/>
      <c r="O842" s="11"/>
    </row>
    <row r="843" spans="3:15" x14ac:dyDescent="0.2">
      <c r="C843" s="11"/>
      <c r="D843" s="49"/>
      <c r="E843" s="49"/>
      <c r="F843" s="11"/>
      <c r="G843" s="11"/>
      <c r="H843" s="11"/>
      <c r="I843" s="12"/>
      <c r="J843" s="50"/>
      <c r="K843" s="51"/>
      <c r="L843" s="11"/>
      <c r="M843" s="11"/>
      <c r="N843" s="11"/>
      <c r="O843" s="11"/>
    </row>
    <row r="844" spans="3:15" x14ac:dyDescent="0.2">
      <c r="C844" s="11"/>
      <c r="D844" s="49"/>
      <c r="E844" s="49"/>
      <c r="F844" s="11"/>
      <c r="G844" s="11"/>
      <c r="H844" s="11"/>
      <c r="I844" s="12"/>
      <c r="J844" s="50"/>
      <c r="K844" s="51"/>
      <c r="L844" s="11"/>
      <c r="M844" s="11"/>
      <c r="N844" s="11"/>
      <c r="O844" s="11"/>
    </row>
    <row r="845" spans="3:15" x14ac:dyDescent="0.2">
      <c r="C845" s="11"/>
      <c r="D845" s="49"/>
      <c r="E845" s="49"/>
      <c r="F845" s="11"/>
      <c r="G845" s="11"/>
      <c r="H845" s="11"/>
      <c r="I845" s="12"/>
      <c r="J845" s="50"/>
      <c r="K845" s="51"/>
      <c r="L845" s="11"/>
      <c r="M845" s="11"/>
      <c r="N845" s="11"/>
      <c r="O845" s="11"/>
    </row>
    <row r="846" spans="3:15" x14ac:dyDescent="0.2">
      <c r="C846" s="11"/>
      <c r="D846" s="49"/>
      <c r="E846" s="49"/>
      <c r="F846" s="11"/>
      <c r="G846" s="11"/>
      <c r="H846" s="11"/>
      <c r="I846" s="12"/>
      <c r="J846" s="50"/>
      <c r="K846" s="51"/>
      <c r="L846" s="11"/>
      <c r="M846" s="11"/>
      <c r="N846" s="11"/>
      <c r="O846" s="11"/>
    </row>
    <row r="847" spans="3:15" x14ac:dyDescent="0.2">
      <c r="C847" s="11"/>
      <c r="D847" s="49"/>
      <c r="E847" s="49"/>
      <c r="F847" s="11"/>
      <c r="G847" s="11"/>
      <c r="H847" s="11"/>
      <c r="I847" s="12"/>
      <c r="J847" s="50"/>
      <c r="K847" s="51"/>
      <c r="L847" s="11"/>
      <c r="M847" s="11"/>
      <c r="N847" s="11"/>
      <c r="O847" s="11"/>
    </row>
    <row r="848" spans="3:15" x14ac:dyDescent="0.2">
      <c r="C848" s="11"/>
      <c r="D848" s="49"/>
      <c r="E848" s="49"/>
      <c r="F848" s="11"/>
      <c r="G848" s="11"/>
      <c r="H848" s="11"/>
      <c r="I848" s="12"/>
      <c r="J848" s="50"/>
      <c r="K848" s="51"/>
      <c r="L848" s="11"/>
      <c r="M848" s="11"/>
      <c r="N848" s="11"/>
      <c r="O848" s="11"/>
    </row>
    <row r="849" spans="3:15" x14ac:dyDescent="0.2">
      <c r="C849" s="11"/>
      <c r="D849" s="49"/>
      <c r="E849" s="49"/>
      <c r="F849" s="11"/>
      <c r="G849" s="11"/>
      <c r="H849" s="11"/>
      <c r="I849" s="12"/>
      <c r="J849" s="50"/>
      <c r="K849" s="51"/>
      <c r="L849" s="11"/>
      <c r="M849" s="11"/>
      <c r="N849" s="11"/>
      <c r="O849" s="11"/>
    </row>
    <row r="850" spans="3:15" x14ac:dyDescent="0.2">
      <c r="C850" s="11"/>
      <c r="D850" s="49"/>
      <c r="E850" s="49"/>
      <c r="F850" s="11"/>
      <c r="G850" s="11"/>
      <c r="H850" s="11"/>
      <c r="I850" s="12"/>
      <c r="J850" s="50"/>
      <c r="K850" s="51"/>
      <c r="L850" s="11"/>
      <c r="M850" s="11"/>
      <c r="N850" s="11"/>
      <c r="O850" s="11"/>
    </row>
    <row r="851" spans="3:15" x14ac:dyDescent="0.2">
      <c r="C851" s="11"/>
      <c r="D851" s="49"/>
      <c r="E851" s="49"/>
      <c r="F851" s="11"/>
      <c r="G851" s="11"/>
      <c r="H851" s="11"/>
      <c r="I851" s="12"/>
      <c r="J851" s="50"/>
      <c r="K851" s="51"/>
      <c r="L851" s="11"/>
      <c r="M851" s="11"/>
      <c r="N851" s="11"/>
      <c r="O851" s="11"/>
    </row>
    <row r="852" spans="3:15" x14ac:dyDescent="0.2">
      <c r="C852" s="11"/>
      <c r="D852" s="49"/>
      <c r="E852" s="49"/>
      <c r="F852" s="11"/>
      <c r="G852" s="11"/>
      <c r="H852" s="11"/>
      <c r="I852" s="12"/>
      <c r="J852" s="50"/>
      <c r="K852" s="51"/>
      <c r="L852" s="11"/>
      <c r="M852" s="11"/>
      <c r="N852" s="11"/>
      <c r="O852" s="11"/>
    </row>
    <row r="853" spans="3:15" x14ac:dyDescent="0.2">
      <c r="C853" s="11"/>
      <c r="D853" s="49"/>
      <c r="E853" s="49"/>
      <c r="F853" s="11"/>
      <c r="G853" s="11"/>
      <c r="H853" s="11"/>
      <c r="I853" s="12"/>
      <c r="J853" s="50"/>
      <c r="K853" s="51"/>
      <c r="L853" s="11"/>
      <c r="M853" s="11"/>
      <c r="N853" s="11"/>
      <c r="O853" s="11"/>
    </row>
    <row r="854" spans="3:15" x14ac:dyDescent="0.2">
      <c r="C854" s="11"/>
      <c r="D854" s="49"/>
      <c r="E854" s="49"/>
      <c r="F854" s="11"/>
      <c r="G854" s="11"/>
      <c r="H854" s="11"/>
      <c r="I854" s="12"/>
      <c r="J854" s="50"/>
      <c r="K854" s="51"/>
      <c r="L854" s="11"/>
      <c r="M854" s="11"/>
      <c r="N854" s="11"/>
      <c r="O854" s="11"/>
    </row>
    <row r="855" spans="3:15" x14ac:dyDescent="0.2">
      <c r="C855" s="11"/>
      <c r="D855" s="49"/>
      <c r="E855" s="49"/>
      <c r="F855" s="11"/>
      <c r="G855" s="11"/>
      <c r="H855" s="11"/>
      <c r="I855" s="12"/>
      <c r="J855" s="50"/>
      <c r="K855" s="51"/>
      <c r="L855" s="11"/>
      <c r="M855" s="11"/>
      <c r="N855" s="11"/>
      <c r="O855" s="11"/>
    </row>
    <row r="856" spans="3:15" x14ac:dyDescent="0.2">
      <c r="C856" s="11"/>
      <c r="D856" s="49"/>
      <c r="E856" s="49"/>
      <c r="F856" s="11"/>
      <c r="G856" s="11"/>
      <c r="H856" s="11"/>
      <c r="I856" s="12"/>
      <c r="J856" s="50"/>
      <c r="K856" s="51"/>
      <c r="L856" s="11"/>
      <c r="M856" s="11"/>
      <c r="N856" s="11"/>
      <c r="O856" s="11"/>
    </row>
    <row r="857" spans="3:15" x14ac:dyDescent="0.2">
      <c r="C857" s="11"/>
      <c r="D857" s="49"/>
      <c r="E857" s="49"/>
      <c r="F857" s="11"/>
      <c r="G857" s="11"/>
      <c r="H857" s="11"/>
      <c r="I857" s="12"/>
      <c r="J857" s="50"/>
      <c r="K857" s="51"/>
      <c r="L857" s="11"/>
      <c r="M857" s="11"/>
      <c r="N857" s="11"/>
      <c r="O857" s="11"/>
    </row>
    <row r="858" spans="3:15" x14ac:dyDescent="0.2">
      <c r="C858" s="11"/>
      <c r="D858" s="49"/>
      <c r="E858" s="49"/>
      <c r="F858" s="11"/>
      <c r="G858" s="11"/>
      <c r="H858" s="11"/>
      <c r="I858" s="12"/>
      <c r="J858" s="50"/>
      <c r="K858" s="51"/>
      <c r="L858" s="11"/>
      <c r="M858" s="11"/>
      <c r="N858" s="11"/>
      <c r="O858" s="11"/>
    </row>
    <row r="859" spans="3:15" x14ac:dyDescent="0.2">
      <c r="C859" s="11"/>
      <c r="D859" s="49"/>
      <c r="E859" s="49"/>
      <c r="F859" s="11"/>
      <c r="G859" s="11"/>
      <c r="H859" s="11"/>
      <c r="I859" s="12"/>
      <c r="J859" s="50"/>
      <c r="K859" s="51"/>
      <c r="L859" s="11"/>
      <c r="M859" s="11"/>
      <c r="N859" s="11"/>
      <c r="O859" s="11"/>
    </row>
    <row r="860" spans="3:15" x14ac:dyDescent="0.2">
      <c r="C860" s="11"/>
      <c r="D860" s="49"/>
      <c r="E860" s="49"/>
      <c r="F860" s="11"/>
      <c r="G860" s="11"/>
      <c r="H860" s="11"/>
      <c r="I860" s="12"/>
      <c r="J860" s="50"/>
      <c r="K860" s="51"/>
      <c r="L860" s="11"/>
      <c r="M860" s="11"/>
      <c r="N860" s="11"/>
      <c r="O860" s="11"/>
    </row>
    <row r="861" spans="3:15" x14ac:dyDescent="0.2">
      <c r="C861" s="11"/>
      <c r="D861" s="49"/>
      <c r="E861" s="49"/>
      <c r="F861" s="11"/>
      <c r="G861" s="11"/>
      <c r="H861" s="11"/>
      <c r="I861" s="12"/>
      <c r="J861" s="50"/>
      <c r="K861" s="51"/>
      <c r="L861" s="11"/>
      <c r="M861" s="11"/>
      <c r="N861" s="11"/>
      <c r="O861" s="11"/>
    </row>
    <row r="862" spans="3:15" x14ac:dyDescent="0.2">
      <c r="C862" s="11"/>
      <c r="D862" s="49"/>
      <c r="E862" s="49"/>
      <c r="F862" s="11"/>
      <c r="G862" s="11"/>
      <c r="H862" s="11"/>
      <c r="I862" s="12"/>
      <c r="J862" s="50"/>
      <c r="K862" s="51"/>
      <c r="L862" s="11"/>
      <c r="M862" s="11"/>
      <c r="N862" s="11"/>
      <c r="O862" s="11"/>
    </row>
    <row r="863" spans="3:15" x14ac:dyDescent="0.2">
      <c r="C863" s="11"/>
      <c r="D863" s="49"/>
      <c r="E863" s="49"/>
      <c r="F863" s="11"/>
      <c r="G863" s="11"/>
      <c r="H863" s="11"/>
      <c r="I863" s="12"/>
      <c r="J863" s="50"/>
      <c r="K863" s="51"/>
      <c r="L863" s="11"/>
      <c r="M863" s="11"/>
      <c r="N863" s="11"/>
      <c r="O863" s="11"/>
    </row>
    <row r="864" spans="3:15" x14ac:dyDescent="0.2">
      <c r="C864" s="11"/>
      <c r="D864" s="49"/>
      <c r="E864" s="49"/>
      <c r="F864" s="11"/>
      <c r="G864" s="11"/>
      <c r="H864" s="11"/>
      <c r="I864" s="12"/>
      <c r="J864" s="50"/>
      <c r="K864" s="51"/>
      <c r="L864" s="11"/>
      <c r="M864" s="11"/>
      <c r="N864" s="11"/>
      <c r="O864" s="11"/>
    </row>
    <row r="865" spans="3:15" x14ac:dyDescent="0.2">
      <c r="C865" s="11"/>
      <c r="D865" s="49"/>
      <c r="E865" s="49"/>
      <c r="F865" s="11"/>
      <c r="G865" s="11"/>
      <c r="H865" s="11"/>
      <c r="I865" s="12"/>
      <c r="J865" s="50"/>
      <c r="K865" s="51"/>
      <c r="L865" s="11"/>
      <c r="M865" s="11"/>
      <c r="N865" s="11"/>
      <c r="O865" s="11"/>
    </row>
    <row r="866" spans="3:15" x14ac:dyDescent="0.2">
      <c r="C866" s="11"/>
      <c r="D866" s="49"/>
      <c r="E866" s="49"/>
      <c r="F866" s="11"/>
      <c r="G866" s="11"/>
      <c r="H866" s="11"/>
      <c r="I866" s="12"/>
      <c r="J866" s="50"/>
      <c r="K866" s="51"/>
      <c r="L866" s="11"/>
      <c r="M866" s="11"/>
      <c r="N866" s="11"/>
      <c r="O866" s="11"/>
    </row>
    <row r="867" spans="3:15" x14ac:dyDescent="0.2">
      <c r="C867" s="11"/>
      <c r="D867" s="49"/>
      <c r="E867" s="49"/>
      <c r="F867" s="11"/>
      <c r="G867" s="11"/>
      <c r="H867" s="11"/>
      <c r="I867" s="12"/>
      <c r="J867" s="50"/>
      <c r="K867" s="51"/>
      <c r="L867" s="11"/>
      <c r="M867" s="11"/>
      <c r="N867" s="11"/>
      <c r="O867" s="11"/>
    </row>
    <row r="868" spans="3:15" x14ac:dyDescent="0.2">
      <c r="C868" s="11"/>
      <c r="D868" s="49"/>
      <c r="E868" s="49"/>
      <c r="F868" s="11"/>
      <c r="G868" s="11"/>
      <c r="H868" s="11"/>
      <c r="I868" s="12"/>
      <c r="J868" s="50"/>
      <c r="K868" s="51"/>
      <c r="L868" s="11"/>
      <c r="M868" s="11"/>
      <c r="N868" s="11"/>
      <c r="O868" s="11"/>
    </row>
    <row r="869" spans="3:15" x14ac:dyDescent="0.2">
      <c r="C869" s="11"/>
      <c r="D869" s="49"/>
      <c r="E869" s="49"/>
      <c r="F869" s="11"/>
      <c r="G869" s="11"/>
      <c r="H869" s="11"/>
      <c r="I869" s="12"/>
      <c r="J869" s="50"/>
      <c r="K869" s="51"/>
      <c r="L869" s="11"/>
      <c r="M869" s="11"/>
      <c r="N869" s="11"/>
      <c r="O869" s="11"/>
    </row>
    <row r="870" spans="3:15" x14ac:dyDescent="0.2">
      <c r="C870" s="11"/>
      <c r="D870" s="49"/>
      <c r="E870" s="49"/>
      <c r="F870" s="11"/>
      <c r="G870" s="11"/>
      <c r="H870" s="11"/>
      <c r="I870" s="12"/>
      <c r="J870" s="50"/>
      <c r="K870" s="51"/>
      <c r="L870" s="11"/>
      <c r="M870" s="11"/>
      <c r="N870" s="11"/>
      <c r="O870" s="11"/>
    </row>
    <row r="871" spans="3:15" x14ac:dyDescent="0.2">
      <c r="C871" s="11"/>
      <c r="D871" s="49"/>
      <c r="E871" s="49"/>
      <c r="F871" s="11"/>
      <c r="G871" s="11"/>
      <c r="H871" s="11"/>
      <c r="I871" s="12"/>
      <c r="J871" s="50"/>
      <c r="K871" s="51"/>
      <c r="L871" s="11"/>
      <c r="M871" s="11"/>
      <c r="N871" s="11"/>
      <c r="O871" s="11"/>
    </row>
    <row r="872" spans="3:15" x14ac:dyDescent="0.2">
      <c r="C872" s="11"/>
      <c r="D872" s="49"/>
      <c r="E872" s="49"/>
      <c r="F872" s="11"/>
      <c r="G872" s="11"/>
      <c r="H872" s="11"/>
      <c r="I872" s="12"/>
      <c r="J872" s="50"/>
      <c r="K872" s="51"/>
      <c r="L872" s="11"/>
      <c r="M872" s="11"/>
      <c r="N872" s="11"/>
      <c r="O872" s="11"/>
    </row>
    <row r="873" spans="3:15" x14ac:dyDescent="0.2">
      <c r="C873" s="11"/>
      <c r="D873" s="49"/>
      <c r="E873" s="49"/>
      <c r="F873" s="11"/>
      <c r="G873" s="11"/>
      <c r="H873" s="11"/>
      <c r="I873" s="12"/>
      <c r="J873" s="50"/>
      <c r="K873" s="51"/>
      <c r="L873" s="11"/>
      <c r="M873" s="11"/>
      <c r="N873" s="11"/>
      <c r="O873" s="11"/>
    </row>
    <row r="874" spans="3:15" x14ac:dyDescent="0.2">
      <c r="C874" s="11"/>
      <c r="D874" s="49"/>
      <c r="E874" s="49"/>
      <c r="F874" s="11"/>
      <c r="G874" s="11"/>
      <c r="H874" s="11"/>
      <c r="I874" s="12"/>
      <c r="J874" s="50"/>
      <c r="K874" s="51"/>
      <c r="L874" s="11"/>
      <c r="M874" s="11"/>
      <c r="N874" s="11"/>
      <c r="O874" s="11"/>
    </row>
    <row r="875" spans="3:15" x14ac:dyDescent="0.2">
      <c r="C875" s="11"/>
      <c r="D875" s="49"/>
      <c r="E875" s="49"/>
      <c r="F875" s="11"/>
      <c r="G875" s="11"/>
      <c r="H875" s="11"/>
      <c r="I875" s="12"/>
      <c r="J875" s="50"/>
      <c r="K875" s="51"/>
      <c r="L875" s="11"/>
      <c r="M875" s="11"/>
      <c r="N875" s="11"/>
      <c r="O875" s="11"/>
    </row>
    <row r="876" spans="3:15" x14ac:dyDescent="0.2">
      <c r="C876" s="11"/>
      <c r="D876" s="49"/>
      <c r="E876" s="49"/>
      <c r="F876" s="11"/>
      <c r="G876" s="11"/>
      <c r="H876" s="11"/>
      <c r="I876" s="12"/>
      <c r="J876" s="50"/>
      <c r="K876" s="51"/>
      <c r="L876" s="11"/>
      <c r="M876" s="11"/>
      <c r="N876" s="11"/>
      <c r="O876" s="11"/>
    </row>
    <row r="877" spans="3:15" x14ac:dyDescent="0.2">
      <c r="C877" s="11"/>
      <c r="D877" s="49"/>
      <c r="E877" s="49"/>
      <c r="F877" s="11"/>
      <c r="G877" s="11"/>
      <c r="H877" s="11"/>
      <c r="I877" s="12"/>
      <c r="J877" s="50"/>
      <c r="K877" s="51"/>
      <c r="L877" s="11"/>
      <c r="M877" s="11"/>
      <c r="N877" s="11"/>
      <c r="O877" s="11"/>
    </row>
    <row r="878" spans="3:15" x14ac:dyDescent="0.2">
      <c r="C878" s="11"/>
      <c r="D878" s="49"/>
      <c r="E878" s="49"/>
      <c r="F878" s="11"/>
      <c r="G878" s="11"/>
      <c r="H878" s="11"/>
      <c r="I878" s="12"/>
      <c r="J878" s="50"/>
      <c r="K878" s="51"/>
      <c r="L878" s="11"/>
      <c r="M878" s="11"/>
      <c r="N878" s="11"/>
      <c r="O878" s="11"/>
    </row>
    <row r="879" spans="3:15" x14ac:dyDescent="0.2">
      <c r="C879" s="11"/>
      <c r="D879" s="49"/>
      <c r="E879" s="49"/>
      <c r="F879" s="11"/>
      <c r="G879" s="11"/>
      <c r="H879" s="11"/>
      <c r="I879" s="12"/>
      <c r="J879" s="50"/>
      <c r="K879" s="51"/>
      <c r="L879" s="11"/>
      <c r="M879" s="11"/>
      <c r="N879" s="11"/>
      <c r="O879" s="11"/>
    </row>
    <row r="880" spans="3:15" x14ac:dyDescent="0.2">
      <c r="C880" s="11"/>
      <c r="D880" s="49"/>
      <c r="E880" s="49"/>
      <c r="F880" s="11"/>
      <c r="G880" s="11"/>
      <c r="H880" s="11"/>
      <c r="I880" s="12"/>
      <c r="J880" s="50"/>
      <c r="K880" s="51"/>
      <c r="L880" s="11"/>
      <c r="M880" s="11"/>
      <c r="N880" s="11"/>
      <c r="O880" s="11"/>
    </row>
    <row r="881" spans="3:15" x14ac:dyDescent="0.2">
      <c r="C881" s="11"/>
      <c r="D881" s="49"/>
      <c r="E881" s="49"/>
      <c r="F881" s="11"/>
      <c r="G881" s="11"/>
      <c r="H881" s="11"/>
      <c r="I881" s="12"/>
      <c r="J881" s="50"/>
      <c r="K881" s="51"/>
      <c r="L881" s="11"/>
      <c r="M881" s="11"/>
      <c r="N881" s="11"/>
      <c r="O881" s="11"/>
    </row>
    <row r="882" spans="3:15" x14ac:dyDescent="0.2">
      <c r="C882" s="11"/>
      <c r="D882" s="49"/>
      <c r="E882" s="49"/>
      <c r="F882" s="11"/>
      <c r="G882" s="11"/>
      <c r="H882" s="11"/>
      <c r="I882" s="12"/>
      <c r="J882" s="50"/>
      <c r="K882" s="51"/>
      <c r="L882" s="11"/>
      <c r="M882" s="11"/>
      <c r="N882" s="11"/>
      <c r="O882" s="11"/>
    </row>
    <row r="883" spans="3:15" x14ac:dyDescent="0.2">
      <c r="C883" s="11"/>
      <c r="D883" s="49"/>
      <c r="E883" s="49"/>
      <c r="F883" s="11"/>
      <c r="G883" s="11"/>
      <c r="H883" s="11"/>
      <c r="I883" s="12"/>
      <c r="J883" s="50"/>
      <c r="K883" s="51"/>
      <c r="L883" s="11"/>
      <c r="M883" s="11"/>
      <c r="N883" s="11"/>
      <c r="O883" s="11"/>
    </row>
    <row r="884" spans="3:15" x14ac:dyDescent="0.2">
      <c r="C884" s="11"/>
      <c r="D884" s="49"/>
      <c r="E884" s="49"/>
      <c r="F884" s="11"/>
      <c r="G884" s="11"/>
      <c r="H884" s="11"/>
      <c r="I884" s="12"/>
      <c r="J884" s="50"/>
      <c r="K884" s="51"/>
      <c r="L884" s="11"/>
      <c r="M884" s="11"/>
      <c r="N884" s="11"/>
      <c r="O884" s="11"/>
    </row>
    <row r="885" spans="3:15" x14ac:dyDescent="0.2">
      <c r="C885" s="11"/>
      <c r="D885" s="49"/>
      <c r="E885" s="49"/>
      <c r="F885" s="11"/>
      <c r="G885" s="11"/>
      <c r="H885" s="11"/>
      <c r="I885" s="12"/>
      <c r="J885" s="50"/>
      <c r="K885" s="51"/>
      <c r="L885" s="11"/>
      <c r="M885" s="11"/>
      <c r="N885" s="11"/>
      <c r="O885" s="11"/>
    </row>
    <row r="886" spans="3:15" x14ac:dyDescent="0.2">
      <c r="C886" s="11"/>
      <c r="D886" s="49"/>
      <c r="E886" s="49"/>
      <c r="F886" s="11"/>
      <c r="G886" s="11"/>
      <c r="H886" s="11"/>
      <c r="I886" s="12"/>
      <c r="J886" s="50"/>
      <c r="K886" s="51"/>
      <c r="L886" s="11"/>
      <c r="M886" s="11"/>
      <c r="N886" s="11"/>
      <c r="O886" s="11"/>
    </row>
    <row r="887" spans="3:15" x14ac:dyDescent="0.2">
      <c r="C887" s="11"/>
      <c r="D887" s="49"/>
      <c r="E887" s="49"/>
      <c r="F887" s="11"/>
      <c r="G887" s="11"/>
      <c r="H887" s="11"/>
      <c r="I887" s="12"/>
      <c r="J887" s="50"/>
      <c r="K887" s="51"/>
      <c r="L887" s="11"/>
      <c r="M887" s="11"/>
      <c r="N887" s="11"/>
      <c r="O887" s="11"/>
    </row>
    <row r="888" spans="3:15" x14ac:dyDescent="0.2">
      <c r="C888" s="11"/>
      <c r="D888" s="49"/>
      <c r="E888" s="49"/>
      <c r="F888" s="11"/>
      <c r="G888" s="11"/>
      <c r="H888" s="11"/>
      <c r="I888" s="12"/>
      <c r="J888" s="50"/>
      <c r="K888" s="51"/>
      <c r="L888" s="11"/>
      <c r="M888" s="11"/>
      <c r="N888" s="11"/>
      <c r="O888" s="11"/>
    </row>
    <row r="889" spans="3:15" x14ac:dyDescent="0.2">
      <c r="C889" s="11"/>
      <c r="D889" s="49"/>
      <c r="E889" s="49"/>
      <c r="F889" s="11"/>
      <c r="G889" s="11"/>
      <c r="H889" s="11"/>
      <c r="I889" s="12"/>
      <c r="J889" s="50"/>
      <c r="K889" s="51"/>
      <c r="L889" s="11"/>
      <c r="M889" s="11"/>
      <c r="N889" s="11"/>
      <c r="O889" s="11"/>
    </row>
    <row r="890" spans="3:15" x14ac:dyDescent="0.2">
      <c r="C890" s="11"/>
      <c r="D890" s="49"/>
      <c r="E890" s="49"/>
      <c r="F890" s="11"/>
      <c r="G890" s="11"/>
      <c r="H890" s="11"/>
      <c r="I890" s="12"/>
      <c r="J890" s="50"/>
      <c r="K890" s="51"/>
      <c r="L890" s="11"/>
      <c r="M890" s="11"/>
      <c r="N890" s="11"/>
      <c r="O890" s="11"/>
    </row>
    <row r="891" spans="3:15" x14ac:dyDescent="0.2">
      <c r="C891" s="11"/>
      <c r="D891" s="49"/>
      <c r="E891" s="49"/>
      <c r="F891" s="11"/>
      <c r="G891" s="11"/>
      <c r="H891" s="11"/>
      <c r="I891" s="12"/>
      <c r="J891" s="50"/>
      <c r="K891" s="51"/>
      <c r="L891" s="11"/>
      <c r="M891" s="11"/>
      <c r="N891" s="11"/>
      <c r="O891" s="11"/>
    </row>
    <row r="892" spans="3:15" x14ac:dyDescent="0.2">
      <c r="C892" s="11"/>
      <c r="D892" s="49"/>
      <c r="E892" s="49"/>
      <c r="F892" s="11"/>
      <c r="G892" s="11"/>
      <c r="H892" s="11"/>
      <c r="I892" s="12"/>
      <c r="J892" s="50"/>
      <c r="K892" s="51"/>
      <c r="L892" s="11"/>
      <c r="M892" s="11"/>
      <c r="N892" s="11"/>
      <c r="O892" s="11"/>
    </row>
    <row r="893" spans="3:15" x14ac:dyDescent="0.2">
      <c r="C893" s="11"/>
      <c r="D893" s="49"/>
      <c r="E893" s="49"/>
      <c r="F893" s="11"/>
      <c r="G893" s="11"/>
      <c r="H893" s="11"/>
      <c r="I893" s="12"/>
      <c r="J893" s="50"/>
      <c r="K893" s="51"/>
      <c r="L893" s="11"/>
      <c r="M893" s="11"/>
      <c r="N893" s="11"/>
      <c r="O893" s="11"/>
    </row>
    <row r="894" spans="3:15" x14ac:dyDescent="0.2">
      <c r="C894" s="11"/>
      <c r="D894" s="49"/>
      <c r="E894" s="49"/>
      <c r="F894" s="11"/>
      <c r="G894" s="11"/>
      <c r="H894" s="11"/>
      <c r="I894" s="12"/>
      <c r="J894" s="50"/>
      <c r="K894" s="51"/>
      <c r="L894" s="11"/>
      <c r="M894" s="11"/>
      <c r="N894" s="11"/>
      <c r="O894" s="11"/>
    </row>
    <row r="895" spans="3:15" x14ac:dyDescent="0.2">
      <c r="C895" s="11"/>
      <c r="D895" s="49"/>
      <c r="E895" s="49"/>
      <c r="F895" s="11"/>
      <c r="G895" s="11"/>
      <c r="H895" s="11"/>
      <c r="I895" s="12"/>
      <c r="J895" s="50"/>
      <c r="K895" s="51"/>
      <c r="L895" s="11"/>
      <c r="M895" s="11"/>
      <c r="N895" s="11"/>
      <c r="O895" s="11"/>
    </row>
    <row r="896" spans="3:15" x14ac:dyDescent="0.2">
      <c r="C896" s="11"/>
      <c r="D896" s="49"/>
      <c r="E896" s="49"/>
      <c r="F896" s="11"/>
      <c r="G896" s="11"/>
      <c r="H896" s="11"/>
      <c r="I896" s="12"/>
      <c r="J896" s="50"/>
      <c r="K896" s="51"/>
      <c r="L896" s="11"/>
      <c r="M896" s="11"/>
      <c r="N896" s="11"/>
      <c r="O896" s="11"/>
    </row>
    <row r="897" spans="3:15" x14ac:dyDescent="0.2">
      <c r="C897" s="11"/>
      <c r="D897" s="49"/>
      <c r="E897" s="49"/>
      <c r="F897" s="11"/>
      <c r="G897" s="11"/>
      <c r="H897" s="11"/>
      <c r="I897" s="12"/>
      <c r="J897" s="50"/>
      <c r="K897" s="51"/>
      <c r="L897" s="11"/>
      <c r="M897" s="11"/>
      <c r="N897" s="11"/>
      <c r="O897" s="11"/>
    </row>
    <row r="898" spans="3:15" x14ac:dyDescent="0.2">
      <c r="C898" s="11"/>
      <c r="D898" s="49"/>
      <c r="E898" s="49"/>
      <c r="F898" s="11"/>
      <c r="G898" s="11"/>
      <c r="H898" s="11"/>
      <c r="I898" s="12"/>
      <c r="J898" s="50"/>
      <c r="K898" s="51"/>
      <c r="L898" s="11"/>
      <c r="M898" s="11"/>
      <c r="N898" s="11"/>
      <c r="O898" s="11"/>
    </row>
    <row r="899" spans="3:15" x14ac:dyDescent="0.2">
      <c r="C899" s="11"/>
      <c r="D899" s="49"/>
      <c r="E899" s="49"/>
      <c r="F899" s="11"/>
      <c r="G899" s="11"/>
      <c r="H899" s="11"/>
      <c r="I899" s="12"/>
      <c r="J899" s="50"/>
      <c r="K899" s="51"/>
      <c r="L899" s="11"/>
      <c r="M899" s="11"/>
      <c r="N899" s="11"/>
      <c r="O899" s="11"/>
    </row>
    <row r="900" spans="3:15" x14ac:dyDescent="0.2">
      <c r="C900" s="11"/>
      <c r="D900" s="49"/>
      <c r="E900" s="49"/>
      <c r="F900" s="11"/>
      <c r="G900" s="11"/>
      <c r="H900" s="11"/>
      <c r="I900" s="12"/>
      <c r="J900" s="50"/>
      <c r="K900" s="51"/>
      <c r="L900" s="11"/>
      <c r="M900" s="11"/>
      <c r="N900" s="11"/>
      <c r="O900" s="11"/>
    </row>
    <row r="901" spans="3:15" x14ac:dyDescent="0.2">
      <c r="C901" s="11"/>
      <c r="D901" s="49"/>
      <c r="E901" s="49"/>
      <c r="F901" s="11"/>
      <c r="G901" s="11"/>
      <c r="H901" s="11"/>
      <c r="I901" s="12"/>
      <c r="J901" s="50"/>
      <c r="K901" s="51"/>
      <c r="L901" s="11"/>
      <c r="M901" s="11"/>
      <c r="N901" s="11"/>
      <c r="O901" s="11"/>
    </row>
    <row r="902" spans="3:15" x14ac:dyDescent="0.2">
      <c r="C902" s="11"/>
      <c r="D902" s="49"/>
      <c r="E902" s="49"/>
      <c r="F902" s="11"/>
      <c r="G902" s="11"/>
      <c r="H902" s="11"/>
      <c r="I902" s="12"/>
      <c r="J902" s="50"/>
      <c r="K902" s="51"/>
      <c r="L902" s="11"/>
      <c r="M902" s="11"/>
      <c r="N902" s="11"/>
      <c r="O902" s="11"/>
    </row>
    <row r="903" spans="3:15" x14ac:dyDescent="0.2">
      <c r="C903" s="11"/>
      <c r="D903" s="49"/>
      <c r="E903" s="49"/>
      <c r="F903" s="11"/>
      <c r="G903" s="11"/>
      <c r="H903" s="11"/>
      <c r="I903" s="12"/>
      <c r="J903" s="50"/>
      <c r="K903" s="51"/>
      <c r="L903" s="11"/>
      <c r="M903" s="11"/>
      <c r="N903" s="11"/>
      <c r="O903" s="11"/>
    </row>
    <row r="904" spans="3:15" x14ac:dyDescent="0.2">
      <c r="C904" s="11"/>
      <c r="D904" s="49"/>
      <c r="E904" s="49"/>
      <c r="F904" s="11"/>
      <c r="G904" s="11"/>
      <c r="H904" s="11"/>
      <c r="I904" s="12"/>
      <c r="J904" s="50"/>
      <c r="K904" s="51"/>
      <c r="L904" s="11"/>
      <c r="M904" s="11"/>
      <c r="N904" s="11"/>
      <c r="O904" s="11"/>
    </row>
    <row r="905" spans="3:15" x14ac:dyDescent="0.2">
      <c r="C905" s="11"/>
      <c r="D905" s="49"/>
      <c r="E905" s="49"/>
      <c r="F905" s="11"/>
      <c r="G905" s="11"/>
      <c r="H905" s="11"/>
      <c r="I905" s="12"/>
      <c r="J905" s="50"/>
      <c r="K905" s="51"/>
      <c r="L905" s="11"/>
      <c r="M905" s="11"/>
      <c r="N905" s="11"/>
      <c r="O905" s="11"/>
    </row>
    <row r="906" spans="3:15" x14ac:dyDescent="0.2">
      <c r="C906" s="11"/>
      <c r="D906" s="49"/>
      <c r="E906" s="49"/>
      <c r="F906" s="11"/>
      <c r="G906" s="11"/>
      <c r="H906" s="11"/>
      <c r="I906" s="12"/>
      <c r="J906" s="50"/>
      <c r="K906" s="51"/>
      <c r="L906" s="11"/>
      <c r="M906" s="11"/>
      <c r="N906" s="11"/>
      <c r="O906" s="11"/>
    </row>
    <row r="907" spans="3:15" x14ac:dyDescent="0.2">
      <c r="C907" s="11"/>
      <c r="D907" s="49"/>
      <c r="E907" s="49"/>
      <c r="F907" s="11"/>
      <c r="G907" s="11"/>
      <c r="H907" s="11"/>
      <c r="I907" s="12"/>
      <c r="J907" s="50"/>
      <c r="K907" s="51"/>
      <c r="L907" s="11"/>
      <c r="M907" s="11"/>
      <c r="N907" s="11"/>
      <c r="O907" s="11"/>
    </row>
    <row r="908" spans="3:15" x14ac:dyDescent="0.2">
      <c r="C908" s="11"/>
      <c r="D908" s="49"/>
      <c r="E908" s="49"/>
      <c r="F908" s="11"/>
      <c r="G908" s="11"/>
      <c r="H908" s="11"/>
      <c r="I908" s="12"/>
      <c r="J908" s="50"/>
      <c r="K908" s="51"/>
      <c r="L908" s="11"/>
      <c r="M908" s="11"/>
      <c r="N908" s="11"/>
      <c r="O908" s="11"/>
    </row>
    <row r="909" spans="3:15" x14ac:dyDescent="0.2">
      <c r="C909" s="11"/>
      <c r="D909" s="49"/>
      <c r="E909" s="49"/>
      <c r="F909" s="11"/>
      <c r="G909" s="11"/>
      <c r="H909" s="11"/>
      <c r="I909" s="12"/>
      <c r="J909" s="50"/>
      <c r="K909" s="51"/>
      <c r="L909" s="11"/>
      <c r="M909" s="11"/>
      <c r="N909" s="11"/>
      <c r="O909" s="11"/>
    </row>
    <row r="910" spans="3:15" x14ac:dyDescent="0.2">
      <c r="C910" s="11"/>
      <c r="D910" s="49"/>
      <c r="E910" s="49"/>
      <c r="F910" s="11"/>
      <c r="G910" s="11"/>
      <c r="H910" s="11"/>
      <c r="I910" s="12"/>
      <c r="J910" s="50"/>
      <c r="K910" s="51"/>
      <c r="L910" s="11"/>
      <c r="M910" s="11"/>
      <c r="N910" s="11"/>
      <c r="O910" s="11"/>
    </row>
    <row r="911" spans="3:15" x14ac:dyDescent="0.2">
      <c r="C911" s="11"/>
      <c r="D911" s="49"/>
      <c r="E911" s="49"/>
      <c r="F911" s="11"/>
      <c r="G911" s="11"/>
      <c r="H911" s="11"/>
      <c r="I911" s="12"/>
      <c r="J911" s="50"/>
      <c r="K911" s="51"/>
      <c r="L911" s="11"/>
      <c r="M911" s="11"/>
      <c r="N911" s="11"/>
      <c r="O911" s="11"/>
    </row>
    <row r="912" spans="3:15" x14ac:dyDescent="0.2">
      <c r="C912" s="11"/>
      <c r="D912" s="49"/>
      <c r="E912" s="49"/>
      <c r="F912" s="11"/>
      <c r="G912" s="11"/>
      <c r="H912" s="11"/>
      <c r="I912" s="12"/>
      <c r="J912" s="50"/>
      <c r="K912" s="51"/>
      <c r="L912" s="11"/>
      <c r="M912" s="11"/>
      <c r="N912" s="11"/>
      <c r="O912" s="11"/>
    </row>
    <row r="913" spans="3:15" x14ac:dyDescent="0.2">
      <c r="C913" s="11"/>
      <c r="D913" s="49"/>
      <c r="E913" s="49"/>
      <c r="F913" s="11"/>
      <c r="G913" s="11"/>
      <c r="H913" s="11"/>
      <c r="I913" s="12"/>
      <c r="J913" s="50"/>
      <c r="K913" s="51"/>
      <c r="L913" s="11"/>
      <c r="M913" s="11"/>
      <c r="N913" s="11"/>
      <c r="O913" s="11"/>
    </row>
    <row r="914" spans="3:15" x14ac:dyDescent="0.2">
      <c r="C914" s="11"/>
      <c r="D914" s="49"/>
      <c r="E914" s="49"/>
      <c r="F914" s="11"/>
      <c r="G914" s="11"/>
      <c r="H914" s="11"/>
      <c r="I914" s="12"/>
      <c r="J914" s="50"/>
      <c r="K914" s="51"/>
      <c r="L914" s="11"/>
      <c r="M914" s="11"/>
      <c r="N914" s="11"/>
      <c r="O914" s="11"/>
    </row>
    <row r="915" spans="3:15" x14ac:dyDescent="0.2">
      <c r="C915" s="11"/>
      <c r="D915" s="49"/>
      <c r="E915" s="49"/>
      <c r="F915" s="11"/>
      <c r="G915" s="11"/>
      <c r="H915" s="11"/>
      <c r="I915" s="12"/>
      <c r="J915" s="50"/>
      <c r="K915" s="51"/>
      <c r="L915" s="11"/>
      <c r="M915" s="11"/>
      <c r="N915" s="11"/>
      <c r="O915" s="11"/>
    </row>
    <row r="916" spans="3:15" x14ac:dyDescent="0.2">
      <c r="C916" s="11"/>
      <c r="D916" s="49"/>
      <c r="E916" s="49"/>
      <c r="F916" s="11"/>
      <c r="G916" s="11"/>
      <c r="H916" s="11"/>
      <c r="I916" s="12"/>
      <c r="J916" s="50"/>
      <c r="K916" s="51"/>
      <c r="L916" s="11"/>
      <c r="M916" s="11"/>
      <c r="N916" s="11"/>
      <c r="O916" s="11"/>
    </row>
    <row r="917" spans="3:15" x14ac:dyDescent="0.2">
      <c r="C917" s="11"/>
      <c r="D917" s="49"/>
      <c r="E917" s="49"/>
      <c r="F917" s="11"/>
      <c r="G917" s="11"/>
      <c r="H917" s="11"/>
      <c r="I917" s="12"/>
      <c r="J917" s="50"/>
      <c r="K917" s="51"/>
      <c r="L917" s="11"/>
      <c r="M917" s="11"/>
      <c r="N917" s="11"/>
      <c r="O917" s="11"/>
    </row>
    <row r="918" spans="3:15" x14ac:dyDescent="0.2">
      <c r="C918" s="11"/>
      <c r="D918" s="49"/>
      <c r="E918" s="49"/>
      <c r="F918" s="11"/>
      <c r="G918" s="11"/>
      <c r="H918" s="11"/>
      <c r="I918" s="12"/>
      <c r="J918" s="50"/>
      <c r="K918" s="51"/>
      <c r="L918" s="11"/>
      <c r="M918" s="11"/>
      <c r="N918" s="11"/>
      <c r="O918" s="11"/>
    </row>
    <row r="919" spans="3:15" x14ac:dyDescent="0.2">
      <c r="C919" s="11"/>
      <c r="D919" s="49"/>
      <c r="E919" s="49"/>
      <c r="F919" s="11"/>
      <c r="G919" s="11"/>
      <c r="H919" s="11"/>
      <c r="I919" s="12"/>
      <c r="J919" s="50"/>
      <c r="K919" s="51"/>
      <c r="L919" s="11"/>
      <c r="M919" s="11"/>
      <c r="N919" s="11"/>
      <c r="O919" s="11"/>
    </row>
    <row r="920" spans="3:15" x14ac:dyDescent="0.2">
      <c r="C920" s="11"/>
      <c r="D920" s="49"/>
      <c r="E920" s="49"/>
      <c r="F920" s="11"/>
      <c r="G920" s="11"/>
      <c r="H920" s="11"/>
      <c r="I920" s="12"/>
      <c r="J920" s="50"/>
      <c r="K920" s="51"/>
      <c r="L920" s="11"/>
      <c r="M920" s="11"/>
      <c r="N920" s="11"/>
      <c r="O920" s="11"/>
    </row>
    <row r="921" spans="3:15" x14ac:dyDescent="0.2">
      <c r="C921" s="11"/>
      <c r="D921" s="49"/>
      <c r="E921" s="49"/>
      <c r="F921" s="11"/>
      <c r="G921" s="11"/>
      <c r="H921" s="11"/>
      <c r="I921" s="12"/>
      <c r="J921" s="50"/>
      <c r="K921" s="51"/>
      <c r="L921" s="11"/>
      <c r="M921" s="11"/>
      <c r="N921" s="11"/>
      <c r="O921" s="11"/>
    </row>
    <row r="922" spans="3:15" x14ac:dyDescent="0.2">
      <c r="C922" s="11"/>
      <c r="D922" s="49"/>
      <c r="E922" s="49"/>
      <c r="F922" s="11"/>
      <c r="G922" s="11"/>
      <c r="H922" s="11"/>
      <c r="I922" s="12"/>
      <c r="J922" s="50"/>
      <c r="K922" s="51"/>
      <c r="L922" s="11"/>
      <c r="M922" s="11"/>
      <c r="N922" s="11"/>
      <c r="O922" s="11"/>
    </row>
    <row r="923" spans="3:15" x14ac:dyDescent="0.2">
      <c r="C923" s="11"/>
      <c r="D923" s="49"/>
      <c r="E923" s="49"/>
      <c r="F923" s="11"/>
      <c r="G923" s="11"/>
      <c r="H923" s="11"/>
      <c r="I923" s="12"/>
      <c r="J923" s="50"/>
      <c r="K923" s="51"/>
      <c r="L923" s="11"/>
      <c r="M923" s="11"/>
      <c r="N923" s="11"/>
      <c r="O923" s="11"/>
    </row>
    <row r="924" spans="3:15" x14ac:dyDescent="0.2">
      <c r="C924" s="11"/>
      <c r="D924" s="49"/>
      <c r="E924" s="49"/>
      <c r="F924" s="11"/>
      <c r="G924" s="11"/>
      <c r="H924" s="11"/>
      <c r="I924" s="12"/>
      <c r="J924" s="50"/>
      <c r="K924" s="51"/>
      <c r="L924" s="11"/>
      <c r="M924" s="11"/>
      <c r="N924" s="11"/>
      <c r="O924" s="11"/>
    </row>
    <row r="925" spans="3:15" x14ac:dyDescent="0.2">
      <c r="C925" s="11"/>
      <c r="D925" s="49"/>
      <c r="E925" s="49"/>
      <c r="F925" s="11"/>
      <c r="G925" s="11"/>
      <c r="H925" s="11"/>
      <c r="I925" s="12"/>
      <c r="J925" s="50"/>
      <c r="K925" s="51"/>
      <c r="L925" s="11"/>
      <c r="M925" s="11"/>
      <c r="N925" s="11"/>
      <c r="O925" s="11"/>
    </row>
    <row r="926" spans="3:15" x14ac:dyDescent="0.2">
      <c r="C926" s="11"/>
      <c r="D926" s="49"/>
      <c r="E926" s="49"/>
      <c r="F926" s="11"/>
      <c r="G926" s="11"/>
      <c r="H926" s="11"/>
      <c r="I926" s="12"/>
      <c r="J926" s="50"/>
      <c r="K926" s="51"/>
      <c r="L926" s="11"/>
      <c r="M926" s="11"/>
      <c r="N926" s="11"/>
      <c r="O926" s="11"/>
    </row>
    <row r="927" spans="3:15" x14ac:dyDescent="0.2">
      <c r="C927" s="11"/>
      <c r="D927" s="49"/>
      <c r="E927" s="49"/>
      <c r="F927" s="11"/>
      <c r="G927" s="11"/>
      <c r="H927" s="11"/>
      <c r="I927" s="12"/>
      <c r="J927" s="50"/>
      <c r="K927" s="51"/>
      <c r="L927" s="11"/>
      <c r="M927" s="11"/>
      <c r="N927" s="11"/>
      <c r="O927" s="11"/>
    </row>
    <row r="928" spans="3:15" x14ac:dyDescent="0.2">
      <c r="C928" s="11"/>
      <c r="D928" s="49"/>
      <c r="E928" s="49"/>
      <c r="F928" s="11"/>
      <c r="G928" s="11"/>
      <c r="H928" s="11"/>
      <c r="I928" s="12"/>
      <c r="J928" s="50"/>
      <c r="K928" s="51"/>
      <c r="L928" s="11"/>
      <c r="M928" s="11"/>
      <c r="N928" s="11"/>
      <c r="O928" s="11"/>
    </row>
    <row r="929" spans="3:15" x14ac:dyDescent="0.2">
      <c r="C929" s="11"/>
      <c r="D929" s="49"/>
      <c r="E929" s="49"/>
      <c r="F929" s="11"/>
      <c r="G929" s="11"/>
      <c r="H929" s="11"/>
      <c r="I929" s="12"/>
      <c r="J929" s="50"/>
      <c r="K929" s="51"/>
      <c r="L929" s="11"/>
      <c r="M929" s="11"/>
      <c r="N929" s="11"/>
      <c r="O929" s="11"/>
    </row>
    <row r="930" spans="3:15" x14ac:dyDescent="0.2">
      <c r="C930" s="11"/>
      <c r="D930" s="49"/>
      <c r="E930" s="49"/>
      <c r="F930" s="11"/>
      <c r="G930" s="11"/>
      <c r="H930" s="11"/>
      <c r="I930" s="12"/>
      <c r="J930" s="50"/>
      <c r="K930" s="51"/>
      <c r="L930" s="11"/>
      <c r="M930" s="11"/>
      <c r="N930" s="11"/>
      <c r="O930" s="11"/>
    </row>
    <row r="931" spans="3:15" x14ac:dyDescent="0.2">
      <c r="C931" s="11"/>
      <c r="D931" s="49"/>
      <c r="E931" s="49"/>
      <c r="F931" s="11"/>
      <c r="G931" s="11"/>
      <c r="H931" s="11"/>
      <c r="I931" s="12"/>
      <c r="J931" s="50"/>
      <c r="K931" s="51"/>
      <c r="L931" s="11"/>
      <c r="M931" s="11"/>
      <c r="N931" s="11"/>
      <c r="O931" s="11"/>
    </row>
    <row r="932" spans="3:15" x14ac:dyDescent="0.2">
      <c r="C932" s="11"/>
      <c r="D932" s="49"/>
      <c r="E932" s="49"/>
      <c r="F932" s="11"/>
      <c r="G932" s="11"/>
      <c r="H932" s="11"/>
      <c r="I932" s="12"/>
      <c r="J932" s="50"/>
      <c r="K932" s="51"/>
      <c r="L932" s="11"/>
      <c r="M932" s="11"/>
      <c r="N932" s="11"/>
      <c r="O932" s="11"/>
    </row>
    <row r="933" spans="3:15" x14ac:dyDescent="0.2">
      <c r="C933" s="11"/>
      <c r="D933" s="49"/>
      <c r="E933" s="49"/>
      <c r="F933" s="11"/>
      <c r="G933" s="11"/>
      <c r="H933" s="11"/>
      <c r="I933" s="12"/>
      <c r="J933" s="50"/>
      <c r="K933" s="51"/>
      <c r="L933" s="11"/>
      <c r="M933" s="11"/>
      <c r="N933" s="11"/>
      <c r="O933" s="11"/>
    </row>
    <row r="934" spans="3:15" x14ac:dyDescent="0.2">
      <c r="C934" s="11"/>
      <c r="D934" s="49"/>
      <c r="E934" s="49"/>
      <c r="F934" s="11"/>
      <c r="G934" s="11"/>
      <c r="H934" s="11"/>
      <c r="I934" s="12"/>
      <c r="J934" s="50"/>
      <c r="K934" s="51"/>
      <c r="L934" s="11"/>
      <c r="M934" s="11"/>
      <c r="N934" s="11"/>
      <c r="O934" s="11"/>
    </row>
    <row r="935" spans="3:15" x14ac:dyDescent="0.2">
      <c r="C935" s="11"/>
      <c r="D935" s="49"/>
      <c r="E935" s="49"/>
      <c r="F935" s="11"/>
      <c r="G935" s="11"/>
      <c r="H935" s="11"/>
      <c r="I935" s="12"/>
      <c r="J935" s="50"/>
      <c r="K935" s="51"/>
      <c r="L935" s="11"/>
      <c r="M935" s="11"/>
      <c r="N935" s="11"/>
      <c r="O935" s="11"/>
    </row>
    <row r="936" spans="3:15" x14ac:dyDescent="0.2">
      <c r="C936" s="11"/>
      <c r="D936" s="49"/>
      <c r="E936" s="49"/>
      <c r="F936" s="11"/>
      <c r="G936" s="11"/>
      <c r="H936" s="11"/>
      <c r="I936" s="12"/>
      <c r="J936" s="50"/>
      <c r="K936" s="51"/>
      <c r="L936" s="11"/>
      <c r="M936" s="11"/>
      <c r="N936" s="11"/>
      <c r="O936" s="11"/>
    </row>
    <row r="937" spans="3:15" x14ac:dyDescent="0.2">
      <c r="C937" s="11"/>
      <c r="D937" s="49"/>
      <c r="E937" s="49"/>
      <c r="F937" s="11"/>
      <c r="G937" s="11"/>
      <c r="H937" s="11"/>
      <c r="I937" s="12"/>
      <c r="J937" s="50"/>
      <c r="K937" s="51"/>
      <c r="L937" s="11"/>
      <c r="M937" s="11"/>
      <c r="N937" s="11"/>
      <c r="O937" s="11"/>
    </row>
    <row r="938" spans="3:15" x14ac:dyDescent="0.2">
      <c r="C938" s="11"/>
      <c r="D938" s="49"/>
      <c r="E938" s="49"/>
      <c r="F938" s="11"/>
      <c r="G938" s="11"/>
      <c r="H938" s="11"/>
      <c r="I938" s="12"/>
      <c r="J938" s="50"/>
      <c r="K938" s="51"/>
      <c r="L938" s="11"/>
      <c r="M938" s="11"/>
      <c r="N938" s="11"/>
      <c r="O938" s="11"/>
    </row>
    <row r="939" spans="3:15" x14ac:dyDescent="0.2">
      <c r="C939" s="11"/>
      <c r="D939" s="49"/>
      <c r="E939" s="49"/>
      <c r="F939" s="11"/>
      <c r="G939" s="11"/>
      <c r="H939" s="11"/>
      <c r="I939" s="12"/>
      <c r="J939" s="50"/>
      <c r="K939" s="51"/>
      <c r="L939" s="11"/>
      <c r="M939" s="11"/>
      <c r="N939" s="11"/>
      <c r="O939" s="11"/>
    </row>
    <row r="940" spans="3:15" x14ac:dyDescent="0.2">
      <c r="C940" s="11"/>
      <c r="D940" s="49"/>
      <c r="E940" s="49"/>
      <c r="F940" s="11"/>
      <c r="G940" s="11"/>
      <c r="H940" s="11"/>
      <c r="I940" s="12"/>
      <c r="J940" s="50"/>
      <c r="K940" s="51"/>
      <c r="L940" s="11"/>
      <c r="M940" s="11"/>
      <c r="N940" s="11"/>
      <c r="O940" s="11"/>
    </row>
    <row r="941" spans="3:15" x14ac:dyDescent="0.2">
      <c r="C941" s="11"/>
      <c r="D941" s="49"/>
      <c r="E941" s="49"/>
      <c r="F941" s="11"/>
      <c r="G941" s="11"/>
      <c r="H941" s="11"/>
      <c r="I941" s="12"/>
      <c r="J941" s="50"/>
      <c r="K941" s="51"/>
      <c r="L941" s="11"/>
      <c r="M941" s="11"/>
      <c r="N941" s="11"/>
      <c r="O941" s="11"/>
    </row>
    <row r="942" spans="3:15" x14ac:dyDescent="0.2">
      <c r="C942" s="11"/>
      <c r="D942" s="49"/>
      <c r="E942" s="49"/>
      <c r="F942" s="11"/>
      <c r="G942" s="11"/>
      <c r="H942" s="11"/>
      <c r="I942" s="12"/>
      <c r="J942" s="50"/>
      <c r="K942" s="51"/>
      <c r="L942" s="11"/>
      <c r="M942" s="11"/>
      <c r="N942" s="11"/>
      <c r="O942" s="11"/>
    </row>
    <row r="943" spans="3:15" x14ac:dyDescent="0.2">
      <c r="C943" s="11"/>
      <c r="D943" s="49"/>
      <c r="E943" s="49"/>
      <c r="F943" s="11"/>
      <c r="G943" s="11"/>
      <c r="H943" s="11"/>
      <c r="I943" s="12"/>
      <c r="J943" s="50"/>
      <c r="K943" s="51"/>
      <c r="L943" s="11"/>
      <c r="M943" s="11"/>
      <c r="N943" s="11"/>
      <c r="O943" s="11"/>
    </row>
    <row r="944" spans="3:15" x14ac:dyDescent="0.2">
      <c r="C944" s="11"/>
      <c r="D944" s="49"/>
      <c r="E944" s="49"/>
      <c r="F944" s="11"/>
      <c r="G944" s="11"/>
      <c r="H944" s="11"/>
      <c r="I944" s="12"/>
      <c r="J944" s="50"/>
      <c r="K944" s="51"/>
      <c r="L944" s="11"/>
      <c r="M944" s="11"/>
      <c r="N944" s="11"/>
      <c r="O944" s="11"/>
    </row>
    <row r="945" spans="3:15" x14ac:dyDescent="0.2">
      <c r="C945" s="11"/>
      <c r="D945" s="49"/>
      <c r="E945" s="49"/>
      <c r="F945" s="11"/>
      <c r="G945" s="11"/>
      <c r="H945" s="11"/>
      <c r="I945" s="12"/>
      <c r="J945" s="50"/>
      <c r="K945" s="51"/>
      <c r="L945" s="11"/>
      <c r="M945" s="11"/>
      <c r="N945" s="11"/>
      <c r="O945" s="11"/>
    </row>
    <row r="946" spans="3:15" x14ac:dyDescent="0.2">
      <c r="C946" s="11"/>
      <c r="D946" s="49"/>
      <c r="E946" s="49"/>
      <c r="F946" s="11"/>
      <c r="G946" s="11"/>
      <c r="H946" s="11"/>
      <c r="I946" s="12"/>
      <c r="J946" s="50"/>
      <c r="K946" s="51"/>
      <c r="L946" s="11"/>
      <c r="M946" s="11"/>
      <c r="N946" s="11"/>
      <c r="O946" s="11"/>
    </row>
    <row r="947" spans="3:15" x14ac:dyDescent="0.2">
      <c r="C947" s="11"/>
      <c r="D947" s="49"/>
      <c r="E947" s="49"/>
      <c r="F947" s="11"/>
      <c r="G947" s="11"/>
      <c r="H947" s="11"/>
      <c r="I947" s="12"/>
      <c r="J947" s="50"/>
      <c r="K947" s="51"/>
      <c r="L947" s="11"/>
      <c r="M947" s="11"/>
      <c r="N947" s="11"/>
      <c r="O947" s="11"/>
    </row>
    <row r="948" spans="3:15" x14ac:dyDescent="0.2">
      <c r="C948" s="11"/>
      <c r="D948" s="49"/>
      <c r="E948" s="49"/>
      <c r="F948" s="11"/>
      <c r="G948" s="11"/>
      <c r="H948" s="11"/>
      <c r="I948" s="12"/>
      <c r="J948" s="50"/>
      <c r="K948" s="51"/>
      <c r="L948" s="11"/>
      <c r="M948" s="11"/>
      <c r="N948" s="11"/>
      <c r="O948" s="11"/>
    </row>
    <row r="949" spans="3:15" x14ac:dyDescent="0.2">
      <c r="C949" s="11"/>
      <c r="D949" s="49"/>
      <c r="E949" s="49"/>
      <c r="F949" s="11"/>
      <c r="G949" s="11"/>
      <c r="H949" s="11"/>
      <c r="I949" s="12"/>
      <c r="J949" s="50"/>
      <c r="K949" s="51"/>
      <c r="L949" s="11"/>
      <c r="M949" s="11"/>
      <c r="N949" s="11"/>
      <c r="O949" s="11"/>
    </row>
    <row r="950" spans="3:15" x14ac:dyDescent="0.2">
      <c r="C950" s="11"/>
      <c r="D950" s="49"/>
      <c r="E950" s="49"/>
      <c r="F950" s="11"/>
      <c r="G950" s="11"/>
      <c r="H950" s="11"/>
      <c r="I950" s="12"/>
      <c r="J950" s="50"/>
      <c r="K950" s="51"/>
      <c r="L950" s="11"/>
      <c r="M950" s="11"/>
      <c r="N950" s="11"/>
      <c r="O950" s="11"/>
    </row>
    <row r="951" spans="3:15" x14ac:dyDescent="0.2">
      <c r="C951" s="11"/>
      <c r="D951" s="49"/>
      <c r="E951" s="49"/>
      <c r="F951" s="11"/>
      <c r="G951" s="11"/>
      <c r="H951" s="11"/>
      <c r="I951" s="12"/>
      <c r="J951" s="50"/>
      <c r="K951" s="51"/>
      <c r="L951" s="11"/>
      <c r="M951" s="11"/>
      <c r="N951" s="11"/>
      <c r="O951" s="11"/>
    </row>
    <row r="952" spans="3:15" x14ac:dyDescent="0.2">
      <c r="C952" s="11"/>
      <c r="D952" s="49"/>
      <c r="E952" s="49"/>
      <c r="F952" s="11"/>
      <c r="G952" s="11"/>
      <c r="H952" s="11"/>
      <c r="I952" s="12"/>
      <c r="J952" s="50"/>
      <c r="K952" s="51"/>
      <c r="L952" s="11"/>
      <c r="M952" s="11"/>
      <c r="N952" s="11"/>
      <c r="O952" s="11"/>
    </row>
    <row r="953" spans="3:15" x14ac:dyDescent="0.2">
      <c r="C953" s="11"/>
      <c r="D953" s="49"/>
      <c r="E953" s="49"/>
      <c r="F953" s="11"/>
      <c r="G953" s="11"/>
      <c r="H953" s="11"/>
      <c r="I953" s="12"/>
      <c r="J953" s="50"/>
      <c r="K953" s="51"/>
      <c r="L953" s="11"/>
      <c r="M953" s="11"/>
      <c r="N953" s="11"/>
      <c r="O953" s="11"/>
    </row>
    <row r="954" spans="3:15" x14ac:dyDescent="0.2">
      <c r="C954" s="11"/>
      <c r="D954" s="49"/>
      <c r="E954" s="49"/>
      <c r="F954" s="11"/>
      <c r="G954" s="11"/>
      <c r="H954" s="11"/>
      <c r="I954" s="12"/>
      <c r="J954" s="50"/>
      <c r="K954" s="51"/>
      <c r="L954" s="11"/>
      <c r="M954" s="11"/>
      <c r="N954" s="11"/>
      <c r="O954" s="11"/>
    </row>
    <row r="955" spans="3:15" x14ac:dyDescent="0.2">
      <c r="C955" s="11"/>
      <c r="D955" s="49"/>
      <c r="E955" s="49"/>
      <c r="F955" s="11"/>
      <c r="G955" s="11"/>
      <c r="H955" s="11"/>
      <c r="I955" s="12"/>
      <c r="J955" s="50"/>
      <c r="K955" s="51"/>
      <c r="L955" s="11"/>
      <c r="M955" s="11"/>
      <c r="N955" s="11"/>
      <c r="O955" s="11"/>
    </row>
    <row r="956" spans="3:15" x14ac:dyDescent="0.2">
      <c r="C956" s="11"/>
      <c r="D956" s="49"/>
      <c r="E956" s="49"/>
      <c r="F956" s="11"/>
      <c r="G956" s="11"/>
      <c r="H956" s="11"/>
      <c r="I956" s="12"/>
      <c r="J956" s="50"/>
      <c r="K956" s="51"/>
      <c r="L956" s="11"/>
      <c r="M956" s="11"/>
      <c r="N956" s="11"/>
      <c r="O956" s="11"/>
    </row>
    <row r="957" spans="3:15" x14ac:dyDescent="0.2">
      <c r="C957" s="11"/>
      <c r="D957" s="49"/>
      <c r="E957" s="49"/>
      <c r="F957" s="11"/>
      <c r="G957" s="11"/>
      <c r="H957" s="11"/>
      <c r="I957" s="12"/>
      <c r="J957" s="50"/>
      <c r="K957" s="51"/>
      <c r="L957" s="11"/>
      <c r="M957" s="11"/>
      <c r="N957" s="11"/>
      <c r="O957" s="11"/>
    </row>
    <row r="958" spans="3:15" x14ac:dyDescent="0.2">
      <c r="C958" s="11"/>
      <c r="D958" s="49"/>
      <c r="E958" s="49"/>
      <c r="F958" s="11"/>
      <c r="G958" s="11"/>
      <c r="H958" s="11"/>
      <c r="I958" s="12"/>
      <c r="J958" s="50"/>
      <c r="K958" s="51"/>
      <c r="L958" s="11"/>
      <c r="M958" s="11"/>
      <c r="N958" s="11"/>
      <c r="O958" s="11"/>
    </row>
    <row r="959" spans="3:15" x14ac:dyDescent="0.2">
      <c r="C959" s="11"/>
      <c r="D959" s="49"/>
      <c r="E959" s="49"/>
      <c r="F959" s="11"/>
      <c r="G959" s="11"/>
      <c r="H959" s="11"/>
      <c r="I959" s="12"/>
      <c r="J959" s="50"/>
      <c r="K959" s="51"/>
      <c r="L959" s="11"/>
      <c r="M959" s="11"/>
      <c r="N959" s="11"/>
      <c r="O959" s="11"/>
    </row>
    <row r="960" spans="3:15" x14ac:dyDescent="0.2">
      <c r="C960" s="11"/>
      <c r="D960" s="49"/>
      <c r="E960" s="49"/>
      <c r="F960" s="11"/>
      <c r="G960" s="11"/>
      <c r="H960" s="11"/>
      <c r="I960" s="12"/>
      <c r="J960" s="50"/>
      <c r="K960" s="51"/>
      <c r="L960" s="11"/>
      <c r="M960" s="11"/>
      <c r="N960" s="11"/>
      <c r="O960" s="11"/>
    </row>
    <row r="961" spans="3:15" x14ac:dyDescent="0.2">
      <c r="C961" s="11"/>
      <c r="D961" s="49"/>
      <c r="E961" s="49"/>
      <c r="F961" s="11"/>
      <c r="G961" s="11"/>
      <c r="H961" s="11"/>
      <c r="I961" s="12"/>
      <c r="J961" s="50"/>
      <c r="K961" s="51"/>
      <c r="L961" s="11"/>
      <c r="M961" s="11"/>
      <c r="N961" s="11"/>
      <c r="O961" s="11"/>
    </row>
    <row r="962" spans="3:15" x14ac:dyDescent="0.2">
      <c r="C962" s="11"/>
      <c r="D962" s="49"/>
      <c r="E962" s="49"/>
      <c r="F962" s="11"/>
      <c r="G962" s="11"/>
      <c r="H962" s="11"/>
      <c r="I962" s="12"/>
      <c r="J962" s="50"/>
      <c r="K962" s="51"/>
      <c r="L962" s="11"/>
      <c r="M962" s="11"/>
      <c r="N962" s="11"/>
      <c r="O962" s="11"/>
    </row>
    <row r="963" spans="3:15" x14ac:dyDescent="0.2">
      <c r="C963" s="11"/>
      <c r="D963" s="49"/>
      <c r="E963" s="49"/>
      <c r="F963" s="11"/>
      <c r="G963" s="11"/>
      <c r="H963" s="11"/>
      <c r="I963" s="12"/>
      <c r="J963" s="50"/>
      <c r="K963" s="51"/>
      <c r="L963" s="11"/>
      <c r="M963" s="11"/>
      <c r="N963" s="11"/>
      <c r="O963" s="11"/>
    </row>
    <row r="964" spans="3:15" x14ac:dyDescent="0.2">
      <c r="C964" s="11"/>
      <c r="D964" s="49"/>
      <c r="E964" s="49"/>
      <c r="F964" s="11"/>
      <c r="G964" s="11"/>
      <c r="H964" s="11"/>
      <c r="I964" s="12"/>
      <c r="J964" s="50"/>
      <c r="K964" s="51"/>
      <c r="L964" s="11"/>
      <c r="M964" s="11"/>
      <c r="N964" s="11"/>
      <c r="O964" s="11"/>
    </row>
    <row r="965" spans="3:15" x14ac:dyDescent="0.2">
      <c r="C965" s="11"/>
      <c r="D965" s="49"/>
      <c r="E965" s="49"/>
      <c r="F965" s="11"/>
      <c r="G965" s="11"/>
      <c r="H965" s="11"/>
      <c r="I965" s="12"/>
      <c r="J965" s="50"/>
      <c r="K965" s="51"/>
      <c r="L965" s="11"/>
      <c r="M965" s="11"/>
      <c r="N965" s="11"/>
      <c r="O965" s="11"/>
    </row>
    <row r="966" spans="3:15" x14ac:dyDescent="0.2">
      <c r="C966" s="11"/>
      <c r="D966" s="49"/>
      <c r="E966" s="49"/>
      <c r="F966" s="11"/>
      <c r="G966" s="11"/>
      <c r="H966" s="11"/>
      <c r="I966" s="12"/>
      <c r="J966" s="50"/>
      <c r="K966" s="51"/>
      <c r="L966" s="11"/>
      <c r="M966" s="11"/>
      <c r="N966" s="11"/>
      <c r="O966" s="11"/>
    </row>
    <row r="967" spans="3:15" x14ac:dyDescent="0.2">
      <c r="C967" s="11"/>
      <c r="D967" s="49"/>
      <c r="E967" s="49"/>
      <c r="F967" s="11"/>
      <c r="G967" s="11"/>
      <c r="H967" s="11"/>
      <c r="I967" s="12"/>
      <c r="J967" s="50"/>
      <c r="K967" s="51"/>
      <c r="L967" s="11"/>
      <c r="M967" s="11"/>
      <c r="N967" s="11"/>
      <c r="O967" s="11"/>
    </row>
    <row r="968" spans="3:15" x14ac:dyDescent="0.2">
      <c r="C968" s="11"/>
      <c r="D968" s="49"/>
      <c r="E968" s="49"/>
      <c r="F968" s="11"/>
      <c r="G968" s="11"/>
      <c r="H968" s="11"/>
      <c r="I968" s="12"/>
      <c r="J968" s="50"/>
      <c r="K968" s="51"/>
      <c r="L968" s="11"/>
      <c r="M968" s="11"/>
      <c r="N968" s="11"/>
      <c r="O968" s="11"/>
    </row>
    <row r="969" spans="3:15" x14ac:dyDescent="0.2">
      <c r="C969" s="11"/>
      <c r="D969" s="49"/>
      <c r="E969" s="49"/>
      <c r="F969" s="11"/>
      <c r="G969" s="11"/>
      <c r="H969" s="11"/>
      <c r="I969" s="12"/>
      <c r="J969" s="50"/>
      <c r="K969" s="51"/>
      <c r="L969" s="11"/>
      <c r="M969" s="11"/>
      <c r="N969" s="11"/>
      <c r="O969" s="11"/>
    </row>
    <row r="970" spans="3:15" x14ac:dyDescent="0.2">
      <c r="C970" s="11"/>
      <c r="D970" s="49"/>
      <c r="E970" s="49"/>
      <c r="F970" s="11"/>
      <c r="G970" s="11"/>
      <c r="H970" s="11"/>
      <c r="I970" s="12"/>
      <c r="J970" s="50"/>
      <c r="K970" s="51"/>
      <c r="L970" s="11"/>
      <c r="M970" s="11"/>
      <c r="N970" s="11"/>
      <c r="O970" s="11"/>
    </row>
    <row r="971" spans="3:15" x14ac:dyDescent="0.2">
      <c r="C971" s="11"/>
      <c r="D971" s="49"/>
      <c r="E971" s="49"/>
      <c r="F971" s="11"/>
      <c r="G971" s="11"/>
      <c r="H971" s="11"/>
      <c r="I971" s="12"/>
      <c r="J971" s="50"/>
      <c r="K971" s="51"/>
      <c r="L971" s="11"/>
      <c r="M971" s="11"/>
      <c r="N971" s="11"/>
      <c r="O971" s="11"/>
    </row>
    <row r="972" spans="3:15" x14ac:dyDescent="0.2">
      <c r="C972" s="11"/>
      <c r="D972" s="49"/>
      <c r="E972" s="49"/>
      <c r="F972" s="11"/>
      <c r="G972" s="11"/>
      <c r="H972" s="11"/>
      <c r="I972" s="12"/>
      <c r="J972" s="50"/>
      <c r="K972" s="51"/>
      <c r="L972" s="11"/>
      <c r="M972" s="11"/>
      <c r="N972" s="11"/>
      <c r="O972" s="11"/>
    </row>
    <row r="973" spans="3:15" x14ac:dyDescent="0.2">
      <c r="C973" s="11"/>
      <c r="D973" s="49"/>
      <c r="E973" s="49"/>
      <c r="F973" s="11"/>
      <c r="G973" s="11"/>
      <c r="H973" s="11"/>
      <c r="I973" s="12"/>
      <c r="J973" s="50"/>
      <c r="K973" s="51"/>
      <c r="L973" s="11"/>
      <c r="M973" s="11"/>
      <c r="N973" s="11"/>
      <c r="O973" s="11"/>
    </row>
    <row r="974" spans="3:15" x14ac:dyDescent="0.2">
      <c r="C974" s="11"/>
      <c r="D974" s="49"/>
      <c r="E974" s="49"/>
      <c r="F974" s="11"/>
      <c r="G974" s="11"/>
      <c r="H974" s="11"/>
      <c r="I974" s="12"/>
      <c r="J974" s="50"/>
      <c r="K974" s="51"/>
      <c r="L974" s="11"/>
      <c r="M974" s="11"/>
      <c r="N974" s="11"/>
      <c r="O974" s="11"/>
    </row>
    <row r="975" spans="3:15" x14ac:dyDescent="0.2">
      <c r="C975" s="11"/>
      <c r="D975" s="49"/>
      <c r="E975" s="49"/>
      <c r="F975" s="11"/>
      <c r="G975" s="11"/>
      <c r="H975" s="11"/>
      <c r="I975" s="12"/>
      <c r="J975" s="50"/>
      <c r="K975" s="51"/>
      <c r="L975" s="11"/>
      <c r="M975" s="11"/>
      <c r="N975" s="11"/>
      <c r="O975" s="11"/>
    </row>
    <row r="976" spans="3:15" x14ac:dyDescent="0.2">
      <c r="C976" s="11"/>
      <c r="D976" s="49"/>
      <c r="E976" s="49"/>
      <c r="F976" s="11"/>
      <c r="G976" s="11"/>
      <c r="H976" s="11"/>
      <c r="I976" s="12"/>
      <c r="J976" s="50"/>
      <c r="K976" s="51"/>
      <c r="L976" s="11"/>
      <c r="M976" s="11"/>
      <c r="N976" s="11"/>
      <c r="O976" s="11"/>
    </row>
    <row r="977" spans="3:15" x14ac:dyDescent="0.2">
      <c r="C977" s="11"/>
      <c r="D977" s="49"/>
      <c r="E977" s="49"/>
      <c r="F977" s="11"/>
      <c r="G977" s="11"/>
      <c r="H977" s="11"/>
      <c r="I977" s="12"/>
      <c r="J977" s="50"/>
      <c r="K977" s="51"/>
      <c r="L977" s="11"/>
      <c r="M977" s="11"/>
      <c r="N977" s="11"/>
      <c r="O977" s="11"/>
    </row>
    <row r="978" spans="3:15" x14ac:dyDescent="0.2">
      <c r="C978" s="11"/>
      <c r="D978" s="49"/>
      <c r="E978" s="49"/>
      <c r="F978" s="11"/>
      <c r="G978" s="11"/>
      <c r="H978" s="11"/>
      <c r="I978" s="12"/>
      <c r="J978" s="50"/>
      <c r="K978" s="51"/>
      <c r="L978" s="11"/>
      <c r="M978" s="11"/>
      <c r="N978" s="11"/>
      <c r="O978" s="11"/>
    </row>
    <row r="979" spans="3:15" x14ac:dyDescent="0.2">
      <c r="C979" s="11"/>
      <c r="D979" s="49"/>
      <c r="E979" s="49"/>
      <c r="F979" s="11"/>
      <c r="G979" s="11"/>
      <c r="H979" s="11"/>
      <c r="I979" s="12"/>
      <c r="J979" s="50"/>
      <c r="K979" s="51"/>
      <c r="L979" s="11"/>
      <c r="M979" s="11"/>
      <c r="N979" s="11"/>
      <c r="O979" s="11"/>
    </row>
    <row r="980" spans="3:15" x14ac:dyDescent="0.2">
      <c r="C980" s="11"/>
      <c r="D980" s="49"/>
      <c r="E980" s="49"/>
      <c r="F980" s="11"/>
      <c r="G980" s="11"/>
      <c r="H980" s="11"/>
      <c r="I980" s="12"/>
      <c r="J980" s="50"/>
      <c r="K980" s="51"/>
      <c r="L980" s="11"/>
      <c r="M980" s="11"/>
      <c r="N980" s="11"/>
      <c r="O980" s="11"/>
    </row>
    <row r="981" spans="3:15" x14ac:dyDescent="0.2">
      <c r="C981" s="11"/>
      <c r="D981" s="49"/>
      <c r="E981" s="49"/>
      <c r="F981" s="11"/>
      <c r="G981" s="11"/>
      <c r="H981" s="11"/>
      <c r="I981" s="12"/>
      <c r="J981" s="50"/>
      <c r="K981" s="51"/>
      <c r="L981" s="11"/>
      <c r="M981" s="11"/>
      <c r="N981" s="11"/>
      <c r="O981" s="11"/>
    </row>
    <row r="982" spans="3:15" x14ac:dyDescent="0.2">
      <c r="C982" s="11"/>
      <c r="D982" s="49"/>
      <c r="E982" s="49"/>
      <c r="F982" s="11"/>
      <c r="G982" s="11"/>
      <c r="H982" s="11"/>
      <c r="I982" s="12"/>
      <c r="J982" s="50"/>
      <c r="K982" s="51"/>
      <c r="L982" s="11"/>
      <c r="M982" s="11"/>
      <c r="N982" s="11"/>
      <c r="O982" s="11"/>
    </row>
    <row r="983" spans="3:15" x14ac:dyDescent="0.2">
      <c r="C983" s="11"/>
      <c r="D983" s="49"/>
      <c r="E983" s="49"/>
      <c r="F983" s="11"/>
      <c r="G983" s="11"/>
      <c r="H983" s="11"/>
      <c r="I983" s="12"/>
      <c r="J983" s="50"/>
      <c r="K983" s="51"/>
      <c r="L983" s="11"/>
      <c r="M983" s="11"/>
      <c r="N983" s="11"/>
      <c r="O983" s="11"/>
    </row>
    <row r="984" spans="3:15" x14ac:dyDescent="0.2">
      <c r="C984" s="11"/>
      <c r="D984" s="49"/>
      <c r="E984" s="49"/>
      <c r="F984" s="11"/>
      <c r="G984" s="11"/>
      <c r="H984" s="11"/>
      <c r="I984" s="12"/>
      <c r="J984" s="50"/>
      <c r="K984" s="51"/>
      <c r="L984" s="11"/>
      <c r="M984" s="11"/>
      <c r="N984" s="11"/>
      <c r="O984" s="11"/>
    </row>
    <row r="985" spans="3:15" x14ac:dyDescent="0.2">
      <c r="C985" s="11"/>
      <c r="D985" s="49"/>
      <c r="E985" s="49"/>
      <c r="F985" s="11"/>
      <c r="G985" s="11"/>
      <c r="H985" s="11"/>
      <c r="I985" s="12"/>
      <c r="J985" s="50"/>
      <c r="K985" s="51"/>
      <c r="L985" s="11"/>
      <c r="M985" s="11"/>
      <c r="N985" s="11"/>
      <c r="O985" s="11"/>
    </row>
    <row r="986" spans="3:15" x14ac:dyDescent="0.2">
      <c r="C986" s="11"/>
      <c r="D986" s="49"/>
      <c r="E986" s="49"/>
      <c r="F986" s="11"/>
      <c r="G986" s="11"/>
      <c r="H986" s="11"/>
      <c r="I986" s="12"/>
      <c r="J986" s="50"/>
      <c r="K986" s="51"/>
      <c r="L986" s="11"/>
      <c r="M986" s="11"/>
      <c r="N986" s="11"/>
      <c r="O986" s="11"/>
    </row>
    <row r="987" spans="3:15" x14ac:dyDescent="0.2">
      <c r="C987" s="11"/>
      <c r="D987" s="49"/>
      <c r="E987" s="49"/>
      <c r="F987" s="11"/>
      <c r="G987" s="11"/>
      <c r="H987" s="11"/>
      <c r="I987" s="12"/>
      <c r="J987" s="50"/>
      <c r="K987" s="51"/>
      <c r="L987" s="11"/>
      <c r="M987" s="11"/>
      <c r="N987" s="11"/>
      <c r="O987" s="11"/>
    </row>
    <row r="988" spans="3:15" x14ac:dyDescent="0.2">
      <c r="C988" s="11"/>
      <c r="D988" s="49"/>
      <c r="E988" s="49"/>
      <c r="F988" s="11"/>
      <c r="G988" s="11"/>
      <c r="H988" s="11"/>
      <c r="I988" s="12"/>
      <c r="J988" s="50"/>
      <c r="K988" s="51"/>
      <c r="L988" s="11"/>
      <c r="M988" s="11"/>
      <c r="N988" s="11"/>
      <c r="O988" s="11"/>
    </row>
    <row r="989" spans="3:15" x14ac:dyDescent="0.2">
      <c r="C989" s="11"/>
      <c r="D989" s="49"/>
      <c r="E989" s="49"/>
      <c r="F989" s="11"/>
      <c r="G989" s="11"/>
      <c r="H989" s="11"/>
      <c r="I989" s="12"/>
      <c r="J989" s="50"/>
      <c r="K989" s="51"/>
      <c r="L989" s="11"/>
      <c r="M989" s="11"/>
      <c r="N989" s="11"/>
      <c r="O989" s="11"/>
    </row>
    <row r="990" spans="3:15" x14ac:dyDescent="0.2">
      <c r="C990" s="11"/>
      <c r="D990" s="49"/>
      <c r="E990" s="49"/>
      <c r="F990" s="11"/>
      <c r="G990" s="11"/>
      <c r="H990" s="11"/>
      <c r="I990" s="12"/>
      <c r="J990" s="50"/>
      <c r="K990" s="51"/>
      <c r="L990" s="11"/>
      <c r="M990" s="11"/>
      <c r="N990" s="11"/>
      <c r="O990" s="11"/>
    </row>
    <row r="991" spans="3:15" x14ac:dyDescent="0.2">
      <c r="C991" s="11"/>
      <c r="D991" s="49"/>
      <c r="E991" s="49"/>
      <c r="F991" s="11"/>
      <c r="G991" s="11"/>
      <c r="H991" s="11"/>
      <c r="I991" s="12"/>
      <c r="J991" s="50"/>
      <c r="K991" s="51"/>
      <c r="L991" s="11"/>
      <c r="M991" s="11"/>
      <c r="N991" s="11"/>
      <c r="O991" s="11"/>
    </row>
    <row r="992" spans="3:15" x14ac:dyDescent="0.2">
      <c r="C992" s="11"/>
      <c r="D992" s="49"/>
      <c r="E992" s="49"/>
      <c r="F992" s="11"/>
      <c r="G992" s="11"/>
      <c r="H992" s="11"/>
      <c r="I992" s="12"/>
      <c r="J992" s="50"/>
      <c r="K992" s="51"/>
      <c r="L992" s="11"/>
      <c r="M992" s="11"/>
      <c r="N992" s="11"/>
      <c r="O992" s="11"/>
    </row>
    <row r="993" spans="3:15" x14ac:dyDescent="0.2">
      <c r="C993" s="11"/>
      <c r="D993" s="49"/>
      <c r="E993" s="49"/>
      <c r="F993" s="11"/>
      <c r="G993" s="11"/>
      <c r="H993" s="11"/>
      <c r="I993" s="12"/>
      <c r="J993" s="50"/>
      <c r="K993" s="51"/>
      <c r="L993" s="11"/>
      <c r="M993" s="11"/>
      <c r="N993" s="11"/>
      <c r="O993" s="11"/>
    </row>
    <row r="994" spans="3:15" x14ac:dyDescent="0.2">
      <c r="C994" s="11"/>
      <c r="D994" s="49"/>
      <c r="E994" s="49"/>
      <c r="F994" s="11"/>
      <c r="G994" s="11"/>
      <c r="H994" s="11"/>
      <c r="I994" s="12"/>
      <c r="J994" s="50"/>
      <c r="K994" s="51"/>
      <c r="L994" s="11"/>
      <c r="M994" s="11"/>
      <c r="N994" s="11"/>
      <c r="O994" s="11"/>
    </row>
    <row r="995" spans="3:15" x14ac:dyDescent="0.2">
      <c r="C995" s="11"/>
      <c r="D995" s="49"/>
      <c r="E995" s="49"/>
      <c r="F995" s="11"/>
      <c r="G995" s="11"/>
      <c r="H995" s="11"/>
      <c r="I995" s="12"/>
      <c r="J995" s="50"/>
      <c r="K995" s="51"/>
      <c r="L995" s="11"/>
      <c r="M995" s="11"/>
      <c r="N995" s="11"/>
      <c r="O995" s="11"/>
    </row>
    <row r="996" spans="3:15" x14ac:dyDescent="0.2">
      <c r="C996" s="11"/>
      <c r="D996" s="49"/>
      <c r="E996" s="49"/>
      <c r="F996" s="11"/>
      <c r="G996" s="11"/>
      <c r="H996" s="11"/>
      <c r="I996" s="12"/>
      <c r="J996" s="50"/>
      <c r="K996" s="51"/>
      <c r="L996" s="11"/>
      <c r="M996" s="11"/>
      <c r="N996" s="11"/>
      <c r="O996" s="11"/>
    </row>
    <row r="997" spans="3:15" x14ac:dyDescent="0.2">
      <c r="C997" s="11"/>
      <c r="D997" s="49"/>
      <c r="E997" s="49"/>
      <c r="F997" s="11"/>
      <c r="G997" s="11"/>
      <c r="H997" s="11"/>
      <c r="I997" s="12"/>
      <c r="J997" s="50"/>
      <c r="K997" s="51"/>
      <c r="L997" s="11"/>
      <c r="M997" s="11"/>
      <c r="N997" s="11"/>
      <c r="O997" s="11"/>
    </row>
    <row r="998" spans="3:15" x14ac:dyDescent="0.2">
      <c r="C998" s="11"/>
      <c r="D998" s="49"/>
      <c r="E998" s="49"/>
      <c r="F998" s="11"/>
      <c r="G998" s="11"/>
      <c r="H998" s="11"/>
      <c r="I998" s="12"/>
      <c r="J998" s="50"/>
      <c r="K998" s="51"/>
      <c r="L998" s="11"/>
      <c r="M998" s="11"/>
      <c r="N998" s="11"/>
      <c r="O998" s="11"/>
    </row>
    <row r="999" spans="3:15" x14ac:dyDescent="0.2">
      <c r="C999" s="11"/>
      <c r="D999" s="49"/>
      <c r="E999" s="49"/>
      <c r="F999" s="11"/>
      <c r="G999" s="11"/>
      <c r="H999" s="11"/>
      <c r="I999" s="12"/>
      <c r="J999" s="50"/>
      <c r="K999" s="51"/>
      <c r="L999" s="11"/>
      <c r="M999" s="11"/>
      <c r="N999" s="11"/>
      <c r="O999" s="11"/>
    </row>
    <row r="1000" spans="3:15" x14ac:dyDescent="0.2">
      <c r="C1000" s="11"/>
      <c r="D1000" s="49"/>
      <c r="E1000" s="49"/>
      <c r="F1000" s="11"/>
      <c r="G1000" s="11"/>
      <c r="H1000" s="11"/>
      <c r="I1000" s="12"/>
      <c r="J1000" s="50"/>
      <c r="K1000" s="51"/>
      <c r="L1000" s="11"/>
      <c r="M1000" s="11"/>
      <c r="N1000" s="11"/>
      <c r="O1000" s="11"/>
    </row>
    <row r="1001" spans="3:15" x14ac:dyDescent="0.2">
      <c r="C1001" s="11"/>
      <c r="D1001" s="49"/>
      <c r="E1001" s="49"/>
      <c r="F1001" s="11"/>
      <c r="G1001" s="11"/>
      <c r="H1001" s="11"/>
      <c r="I1001" s="12"/>
      <c r="J1001" s="50"/>
      <c r="K1001" s="51"/>
      <c r="L1001" s="11"/>
      <c r="M1001" s="11"/>
      <c r="N1001" s="11"/>
      <c r="O1001" s="11"/>
    </row>
    <row r="1002" spans="3:15" x14ac:dyDescent="0.2">
      <c r="C1002" s="11"/>
      <c r="D1002" s="49"/>
      <c r="E1002" s="49"/>
      <c r="F1002" s="11"/>
      <c r="G1002" s="11"/>
      <c r="H1002" s="11"/>
      <c r="I1002" s="12"/>
      <c r="J1002" s="50"/>
      <c r="K1002" s="51"/>
      <c r="L1002" s="11"/>
      <c r="M1002" s="11"/>
      <c r="N1002" s="11"/>
      <c r="O1002" s="11"/>
    </row>
    <row r="1003" spans="3:15" x14ac:dyDescent="0.2">
      <c r="C1003" s="11"/>
      <c r="D1003" s="49"/>
      <c r="E1003" s="49"/>
      <c r="F1003" s="11"/>
      <c r="G1003" s="11"/>
      <c r="H1003" s="11"/>
      <c r="I1003" s="12"/>
      <c r="J1003" s="50"/>
      <c r="K1003" s="51"/>
      <c r="L1003" s="11"/>
      <c r="M1003" s="11"/>
      <c r="N1003" s="11"/>
      <c r="O1003" s="11"/>
    </row>
    <row r="1004" spans="3:15" x14ac:dyDescent="0.2">
      <c r="C1004" s="11"/>
      <c r="D1004" s="49"/>
      <c r="E1004" s="49"/>
      <c r="F1004" s="11"/>
      <c r="G1004" s="11"/>
      <c r="H1004" s="11"/>
      <c r="I1004" s="12"/>
      <c r="J1004" s="50"/>
      <c r="K1004" s="51"/>
      <c r="L1004" s="11"/>
      <c r="M1004" s="11"/>
      <c r="N1004" s="11"/>
      <c r="O1004" s="11"/>
    </row>
    <row r="1005" spans="3:15" x14ac:dyDescent="0.2">
      <c r="C1005" s="11"/>
      <c r="D1005" s="49"/>
      <c r="E1005" s="49"/>
      <c r="F1005" s="11"/>
      <c r="G1005" s="11"/>
      <c r="H1005" s="11"/>
      <c r="I1005" s="12"/>
      <c r="J1005" s="50"/>
      <c r="K1005" s="51"/>
      <c r="L1005" s="11"/>
      <c r="M1005" s="11"/>
      <c r="N1005" s="11"/>
      <c r="O1005" s="11"/>
    </row>
    <row r="1006" spans="3:15" x14ac:dyDescent="0.2">
      <c r="C1006" s="11"/>
      <c r="D1006" s="49"/>
      <c r="E1006" s="49"/>
      <c r="F1006" s="11"/>
      <c r="G1006" s="11"/>
      <c r="H1006" s="11"/>
      <c r="I1006" s="12"/>
      <c r="J1006" s="50"/>
      <c r="K1006" s="51"/>
      <c r="L1006" s="11"/>
      <c r="M1006" s="11"/>
      <c r="N1006" s="11"/>
      <c r="O1006" s="11"/>
    </row>
    <row r="1007" spans="3:15" x14ac:dyDescent="0.2">
      <c r="C1007" s="11"/>
      <c r="D1007" s="49"/>
      <c r="E1007" s="49"/>
      <c r="F1007" s="11"/>
      <c r="G1007" s="11"/>
      <c r="H1007" s="11"/>
      <c r="I1007" s="12"/>
      <c r="J1007" s="50"/>
      <c r="K1007" s="51"/>
      <c r="L1007" s="11"/>
      <c r="M1007" s="11"/>
      <c r="N1007" s="11"/>
      <c r="O1007" s="11"/>
    </row>
    <row r="1008" spans="3:15" x14ac:dyDescent="0.2">
      <c r="C1008" s="11"/>
      <c r="D1008" s="49"/>
      <c r="E1008" s="49"/>
      <c r="F1008" s="11"/>
      <c r="G1008" s="11"/>
      <c r="H1008" s="11"/>
      <c r="I1008" s="12"/>
      <c r="J1008" s="50"/>
      <c r="K1008" s="51"/>
      <c r="L1008" s="11"/>
      <c r="M1008" s="11"/>
      <c r="N1008" s="11"/>
      <c r="O1008" s="11"/>
    </row>
    <row r="1009" spans="3:15" x14ac:dyDescent="0.2">
      <c r="C1009" s="11"/>
      <c r="D1009" s="49"/>
      <c r="E1009" s="49"/>
      <c r="F1009" s="11"/>
      <c r="G1009" s="11"/>
      <c r="H1009" s="11"/>
      <c r="I1009" s="12"/>
      <c r="J1009" s="50"/>
      <c r="K1009" s="51"/>
      <c r="L1009" s="11"/>
      <c r="M1009" s="11"/>
      <c r="N1009" s="11"/>
      <c r="O1009" s="11"/>
    </row>
    <row r="1010" spans="3:15" x14ac:dyDescent="0.2">
      <c r="C1010" s="11"/>
      <c r="D1010" s="49"/>
      <c r="E1010" s="49"/>
      <c r="F1010" s="11"/>
      <c r="G1010" s="11"/>
      <c r="H1010" s="11"/>
      <c r="I1010" s="12"/>
      <c r="J1010" s="50"/>
      <c r="K1010" s="51"/>
      <c r="L1010" s="11"/>
      <c r="M1010" s="11"/>
      <c r="N1010" s="11"/>
      <c r="O1010" s="11"/>
    </row>
    <row r="1011" spans="3:15" x14ac:dyDescent="0.2">
      <c r="C1011" s="11"/>
      <c r="D1011" s="49"/>
      <c r="E1011" s="49"/>
      <c r="F1011" s="11"/>
      <c r="G1011" s="11"/>
      <c r="H1011" s="11"/>
      <c r="I1011" s="12"/>
      <c r="J1011" s="50"/>
      <c r="K1011" s="51"/>
      <c r="L1011" s="11"/>
      <c r="M1011" s="11"/>
      <c r="N1011" s="11"/>
      <c r="O1011" s="11"/>
    </row>
    <row r="1012" spans="3:15" x14ac:dyDescent="0.2">
      <c r="C1012" s="11"/>
      <c r="D1012" s="49"/>
      <c r="E1012" s="49"/>
      <c r="F1012" s="11"/>
      <c r="G1012" s="11"/>
      <c r="H1012" s="11"/>
      <c r="I1012" s="12"/>
      <c r="J1012" s="50"/>
      <c r="K1012" s="51"/>
      <c r="L1012" s="11"/>
      <c r="M1012" s="11"/>
      <c r="N1012" s="11"/>
      <c r="O1012" s="11"/>
    </row>
    <row r="1013" spans="3:15" x14ac:dyDescent="0.2">
      <c r="C1013" s="11"/>
      <c r="D1013" s="49"/>
      <c r="E1013" s="49"/>
      <c r="F1013" s="11"/>
      <c r="G1013" s="11"/>
      <c r="H1013" s="11"/>
      <c r="I1013" s="12"/>
      <c r="J1013" s="50"/>
      <c r="K1013" s="51"/>
      <c r="L1013" s="11"/>
      <c r="M1013" s="11"/>
      <c r="N1013" s="11"/>
      <c r="O1013" s="11"/>
    </row>
    <row r="1014" spans="3:15" x14ac:dyDescent="0.2">
      <c r="C1014" s="11"/>
      <c r="D1014" s="49"/>
      <c r="E1014" s="49"/>
      <c r="F1014" s="11"/>
      <c r="G1014" s="11"/>
      <c r="H1014" s="11"/>
      <c r="I1014" s="12"/>
      <c r="J1014" s="50"/>
      <c r="K1014" s="51"/>
      <c r="L1014" s="11"/>
      <c r="M1014" s="11"/>
      <c r="N1014" s="11"/>
      <c r="O1014" s="11"/>
    </row>
    <row r="1015" spans="3:15" x14ac:dyDescent="0.2">
      <c r="C1015" s="11"/>
      <c r="D1015" s="49"/>
      <c r="E1015" s="49"/>
      <c r="F1015" s="11"/>
      <c r="G1015" s="11"/>
      <c r="H1015" s="11"/>
      <c r="I1015" s="12"/>
      <c r="J1015" s="50"/>
      <c r="K1015" s="51"/>
      <c r="L1015" s="11"/>
      <c r="M1015" s="11"/>
      <c r="N1015" s="11"/>
      <c r="O1015" s="11"/>
    </row>
    <row r="1016" spans="3:15" x14ac:dyDescent="0.2">
      <c r="C1016" s="11"/>
      <c r="D1016" s="49"/>
      <c r="E1016" s="49"/>
      <c r="F1016" s="11"/>
      <c r="G1016" s="11"/>
      <c r="H1016" s="11"/>
      <c r="I1016" s="12"/>
      <c r="J1016" s="50"/>
      <c r="K1016" s="51"/>
      <c r="L1016" s="11"/>
      <c r="M1016" s="11"/>
      <c r="N1016" s="11"/>
      <c r="O1016" s="11"/>
    </row>
    <row r="1017" spans="3:15" x14ac:dyDescent="0.2">
      <c r="C1017" s="11"/>
      <c r="D1017" s="49"/>
      <c r="E1017" s="49"/>
      <c r="F1017" s="11"/>
      <c r="G1017" s="11"/>
      <c r="H1017" s="11"/>
      <c r="I1017" s="12"/>
      <c r="J1017" s="50"/>
      <c r="K1017" s="51"/>
      <c r="L1017" s="11"/>
      <c r="M1017" s="11"/>
      <c r="N1017" s="11"/>
      <c r="O1017" s="11"/>
    </row>
    <row r="1018" spans="3:15" x14ac:dyDescent="0.2">
      <c r="C1018" s="11"/>
      <c r="D1018" s="49"/>
      <c r="E1018" s="49"/>
      <c r="F1018" s="11"/>
      <c r="G1018" s="11"/>
      <c r="H1018" s="11"/>
      <c r="I1018" s="12"/>
      <c r="J1018" s="50"/>
      <c r="K1018" s="51"/>
      <c r="L1018" s="11"/>
      <c r="M1018" s="11"/>
      <c r="N1018" s="11"/>
      <c r="O1018" s="11"/>
    </row>
    <row r="1019" spans="3:15" x14ac:dyDescent="0.2">
      <c r="C1019" s="11"/>
      <c r="D1019" s="49"/>
      <c r="E1019" s="49"/>
      <c r="F1019" s="11"/>
      <c r="G1019" s="11"/>
      <c r="H1019" s="11"/>
      <c r="I1019" s="12"/>
      <c r="J1019" s="50"/>
      <c r="K1019" s="51"/>
      <c r="L1019" s="11"/>
      <c r="M1019" s="11"/>
      <c r="N1019" s="11"/>
      <c r="O1019" s="11"/>
    </row>
    <row r="1020" spans="3:15" x14ac:dyDescent="0.2">
      <c r="C1020" s="11"/>
      <c r="D1020" s="49"/>
      <c r="E1020" s="49"/>
      <c r="F1020" s="11"/>
      <c r="G1020" s="11"/>
      <c r="H1020" s="11"/>
      <c r="I1020" s="12"/>
      <c r="J1020" s="50"/>
      <c r="K1020" s="51"/>
      <c r="L1020" s="11"/>
      <c r="M1020" s="11"/>
      <c r="N1020" s="11"/>
      <c r="O1020" s="11"/>
    </row>
    <row r="1021" spans="3:15" x14ac:dyDescent="0.2">
      <c r="C1021" s="11"/>
      <c r="D1021" s="49"/>
      <c r="E1021" s="49"/>
      <c r="F1021" s="11"/>
      <c r="G1021" s="11"/>
      <c r="H1021" s="11"/>
      <c r="I1021" s="12"/>
      <c r="J1021" s="50"/>
      <c r="K1021" s="51"/>
      <c r="L1021" s="11"/>
      <c r="M1021" s="11"/>
      <c r="N1021" s="11"/>
      <c r="O1021" s="11"/>
    </row>
    <row r="1022" spans="3:15" x14ac:dyDescent="0.2">
      <c r="C1022" s="11"/>
      <c r="D1022" s="49"/>
      <c r="E1022" s="49"/>
      <c r="F1022" s="11"/>
      <c r="G1022" s="11"/>
      <c r="H1022" s="11"/>
      <c r="I1022" s="12"/>
      <c r="J1022" s="50"/>
      <c r="K1022" s="51"/>
      <c r="L1022" s="11"/>
      <c r="M1022" s="11"/>
      <c r="N1022" s="11"/>
      <c r="O1022" s="11"/>
    </row>
    <row r="1023" spans="3:15" x14ac:dyDescent="0.2">
      <c r="C1023" s="11"/>
      <c r="D1023" s="49"/>
      <c r="E1023" s="49"/>
      <c r="F1023" s="11"/>
      <c r="G1023" s="11"/>
      <c r="H1023" s="11"/>
      <c r="I1023" s="12"/>
      <c r="J1023" s="50"/>
      <c r="K1023" s="51"/>
      <c r="L1023" s="11"/>
      <c r="M1023" s="11"/>
      <c r="N1023" s="11"/>
      <c r="O1023" s="11"/>
    </row>
    <row r="1024" spans="3:15" x14ac:dyDescent="0.2">
      <c r="C1024" s="11"/>
      <c r="D1024" s="49"/>
      <c r="E1024" s="49"/>
      <c r="F1024" s="11"/>
      <c r="G1024" s="11"/>
      <c r="H1024" s="11"/>
      <c r="I1024" s="12"/>
      <c r="J1024" s="50"/>
      <c r="K1024" s="51"/>
      <c r="L1024" s="11"/>
      <c r="M1024" s="11"/>
      <c r="N1024" s="11"/>
      <c r="O1024" s="11"/>
    </row>
    <row r="1025" spans="3:15" x14ac:dyDescent="0.2">
      <c r="C1025" s="11"/>
      <c r="D1025" s="49"/>
      <c r="E1025" s="49"/>
      <c r="F1025" s="11"/>
      <c r="G1025" s="11"/>
      <c r="H1025" s="11"/>
      <c r="I1025" s="12"/>
      <c r="J1025" s="50"/>
      <c r="K1025" s="51"/>
      <c r="L1025" s="11"/>
      <c r="M1025" s="11"/>
      <c r="N1025" s="11"/>
      <c r="O1025" s="11"/>
    </row>
    <row r="1026" spans="3:15" x14ac:dyDescent="0.2">
      <c r="C1026" s="11"/>
      <c r="D1026" s="49"/>
      <c r="E1026" s="49"/>
      <c r="F1026" s="11"/>
      <c r="G1026" s="11"/>
      <c r="H1026" s="11"/>
      <c r="I1026" s="12"/>
      <c r="J1026" s="50"/>
      <c r="K1026" s="51"/>
      <c r="L1026" s="11"/>
      <c r="M1026" s="11"/>
      <c r="N1026" s="11"/>
      <c r="O1026" s="11"/>
    </row>
    <row r="1027" spans="3:15" x14ac:dyDescent="0.2">
      <c r="C1027" s="11"/>
      <c r="D1027" s="49"/>
      <c r="E1027" s="49"/>
      <c r="F1027" s="11"/>
      <c r="G1027" s="11"/>
      <c r="H1027" s="11"/>
      <c r="I1027" s="12"/>
      <c r="J1027" s="50"/>
      <c r="K1027" s="51"/>
      <c r="L1027" s="11"/>
      <c r="M1027" s="11"/>
      <c r="N1027" s="11"/>
      <c r="O1027" s="11"/>
    </row>
    <row r="1028" spans="3:15" x14ac:dyDescent="0.2">
      <c r="C1028" s="11"/>
      <c r="D1028" s="49"/>
      <c r="E1028" s="49"/>
      <c r="F1028" s="11"/>
      <c r="G1028" s="11"/>
      <c r="H1028" s="11"/>
      <c r="I1028" s="12"/>
      <c r="J1028" s="50"/>
      <c r="K1028" s="51"/>
      <c r="L1028" s="11"/>
      <c r="M1028" s="11"/>
      <c r="N1028" s="11"/>
      <c r="O1028" s="11"/>
    </row>
    <row r="1029" spans="3:15" x14ac:dyDescent="0.2">
      <c r="C1029" s="11"/>
      <c r="D1029" s="49"/>
      <c r="E1029" s="49"/>
      <c r="F1029" s="11"/>
      <c r="G1029" s="11"/>
      <c r="H1029" s="11"/>
      <c r="I1029" s="12"/>
      <c r="J1029" s="50"/>
      <c r="K1029" s="51"/>
      <c r="L1029" s="11"/>
      <c r="M1029" s="11"/>
      <c r="N1029" s="11"/>
      <c r="O1029" s="11"/>
    </row>
    <row r="1030" spans="3:15" x14ac:dyDescent="0.2">
      <c r="C1030" s="11"/>
      <c r="D1030" s="49"/>
      <c r="E1030" s="49"/>
      <c r="F1030" s="11"/>
      <c r="G1030" s="11"/>
      <c r="H1030" s="11"/>
      <c r="I1030" s="12"/>
      <c r="J1030" s="50"/>
      <c r="K1030" s="51"/>
      <c r="L1030" s="11"/>
      <c r="M1030" s="11"/>
      <c r="N1030" s="11"/>
      <c r="O1030" s="11"/>
    </row>
    <row r="1031" spans="3:15" x14ac:dyDescent="0.2">
      <c r="C1031" s="11"/>
      <c r="D1031" s="49"/>
      <c r="E1031" s="49"/>
      <c r="F1031" s="11"/>
      <c r="G1031" s="11"/>
      <c r="H1031" s="11"/>
      <c r="I1031" s="12"/>
      <c r="J1031" s="50"/>
      <c r="K1031" s="51"/>
      <c r="L1031" s="11"/>
      <c r="M1031" s="11"/>
      <c r="N1031" s="11"/>
      <c r="O1031" s="11"/>
    </row>
    <row r="1032" spans="3:15" x14ac:dyDescent="0.2">
      <c r="C1032" s="11"/>
      <c r="D1032" s="49"/>
      <c r="E1032" s="49"/>
      <c r="F1032" s="11"/>
      <c r="G1032" s="11"/>
      <c r="H1032" s="11"/>
      <c r="I1032" s="12"/>
      <c r="J1032" s="50"/>
      <c r="K1032" s="51"/>
      <c r="L1032" s="11"/>
      <c r="M1032" s="11"/>
      <c r="N1032" s="11"/>
      <c r="O1032" s="11"/>
    </row>
    <row r="1033" spans="3:15" x14ac:dyDescent="0.2">
      <c r="C1033" s="11"/>
      <c r="D1033" s="49"/>
      <c r="E1033" s="49"/>
      <c r="F1033" s="11"/>
      <c r="G1033" s="11"/>
      <c r="H1033" s="11"/>
      <c r="I1033" s="12"/>
      <c r="J1033" s="50"/>
      <c r="K1033" s="51"/>
      <c r="L1033" s="11"/>
      <c r="M1033" s="11"/>
      <c r="N1033" s="11"/>
      <c r="O1033" s="11"/>
    </row>
  </sheetData>
  <mergeCells count="2">
    <mergeCell ref="R9:R12"/>
    <mergeCell ref="P14:Q14"/>
  </mergeCells>
  <pageMargins left="0.75" right="0.75" top="1" bottom="1" header="0.5" footer="0.5"/>
  <pageSetup paperSize="9" orientation="portrait" horizontalDpi="4294967292" verticalDpi="429496729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A09A9D68FDD1E4A90AE06663970E592" ma:contentTypeVersion="19" ma:contentTypeDescription="Ein neues Dokument erstellen." ma:contentTypeScope="" ma:versionID="b7fa47308747eec9d92a4f3ce3c12838">
  <xsd:schema xmlns:xsd="http://www.w3.org/2001/XMLSchema" xmlns:xs="http://www.w3.org/2001/XMLSchema" xmlns:p="http://schemas.microsoft.com/office/2006/metadata/properties" xmlns:ns2="a79e547d-d67a-49ba-8f0e-ebce5042bfdf" xmlns:ns3="0ce9baa3-fa4b-4173-be90-4e299a0710e4" targetNamespace="http://schemas.microsoft.com/office/2006/metadata/properties" ma:root="true" ma:fieldsID="d7a2095381dddb9df697566bbb03ce61" ns2:_="" ns3:_="">
    <xsd:import namespace="a79e547d-d67a-49ba-8f0e-ebce5042bfdf"/>
    <xsd:import namespace="0ce9baa3-fa4b-4173-be90-4e299a0710e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Date" minOccurs="0"/>
                <xsd:element ref="ns2:send_x0020_to_x0020_patient" minOccurs="0"/>
                <xsd:element ref="ns2:send_x0020_to_x0020_MD" minOccurs="0"/>
                <xsd:element ref="ns2:SenttoLIHPS" minOccurs="0"/>
                <xsd:element ref="ns2:Rating"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9e547d-d67a-49ba-8f0e-ebce5042bf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Date" ma:index="20" nillable="true" ma:displayName="Date" ma:format="DateOnly" ma:internalName="Date">
      <xsd:simpleType>
        <xsd:restriction base="dms:DateTime"/>
      </xsd:simpleType>
    </xsd:element>
    <xsd:element name="send_x0020_to_x0020_patient" ma:index="21" nillable="true" ma:displayName="send to patient" ma:format="Dropdown" ma:internalName="send_x0020_to_x0020_patient">
      <xsd:simpleType>
        <xsd:restriction base="dms:Choice">
          <xsd:enumeration value="Yes"/>
          <xsd:enumeration value="No"/>
          <xsd:enumeration value="Not Applicable"/>
        </xsd:restriction>
      </xsd:simpleType>
    </xsd:element>
    <xsd:element name="send_x0020_to_x0020_MD" ma:index="22" nillable="true" ma:displayName="send to MD" ma:format="Dropdown" ma:internalName="send_x0020_to_x0020_MD">
      <xsd:simpleType>
        <xsd:restriction base="dms:Choice">
          <xsd:enumeration value="Yes"/>
          <xsd:enumeration value="No"/>
          <xsd:enumeration value="Not Applicable"/>
        </xsd:restriction>
      </xsd:simpleType>
    </xsd:element>
    <xsd:element name="SenttoLIHPS" ma:index="23" nillable="true" ma:displayName="Sent to LIHPS" ma:format="Dropdown" ma:internalName="SenttoLIHPS">
      <xsd:simpleType>
        <xsd:restriction base="dms:Choice">
          <xsd:enumeration value="Yes"/>
          <xsd:enumeration value="No"/>
          <xsd:enumeration value="Not Applicable"/>
        </xsd:restriction>
      </xsd:simpleType>
    </xsd:element>
    <xsd:element name="Rating" ma:index="24" nillable="true" ma:displayName="Rating" ma:format="Dropdown" ma:internalName="Rating">
      <xsd:simpleType>
        <xsd:restriction base="dms:Text">
          <xsd:maxLength value="255"/>
        </xsd:restriction>
      </xsd:simpleType>
    </xsd:element>
    <xsd:element name="MediaLengthInSeconds" ma:index="25"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ce9baa3-fa4b-4173-be90-4e299a0710e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 xmlns="a79e547d-d67a-49ba-8f0e-ebce5042bfdf" xsi:nil="true"/>
    <send_x0020_to_x0020_patient xmlns="a79e547d-d67a-49ba-8f0e-ebce5042bfdf" xsi:nil="true"/>
    <send_x0020_to_x0020_MD xmlns="a79e547d-d67a-49ba-8f0e-ebce5042bfdf" xsi:nil="true"/>
    <Rating xmlns="a79e547d-d67a-49ba-8f0e-ebce5042bfdf" xsi:nil="true"/>
    <SenttoLIHPS xmlns="a79e547d-d67a-49ba-8f0e-ebce5042bfdf" xsi:nil="true"/>
  </documentManagement>
</p:properties>
</file>

<file path=customXml/itemProps1.xml><?xml version="1.0" encoding="utf-8"?>
<ds:datastoreItem xmlns:ds="http://schemas.openxmlformats.org/officeDocument/2006/customXml" ds:itemID="{E36DC85A-406F-43ED-8A71-C5CDB6240264}"/>
</file>

<file path=customXml/itemProps2.xml><?xml version="1.0" encoding="utf-8"?>
<ds:datastoreItem xmlns:ds="http://schemas.openxmlformats.org/officeDocument/2006/customXml" ds:itemID="{5D1F8B42-74E4-41C9-B18B-95A492310B47}"/>
</file>

<file path=customXml/itemProps3.xml><?xml version="1.0" encoding="utf-8"?>
<ds:datastoreItem xmlns:ds="http://schemas.openxmlformats.org/officeDocument/2006/customXml" ds:itemID="{8117003A-56C1-4F6A-A25C-E853881E69AD}"/>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FROM SPLIT TIMES</vt:lpstr>
      <vt:lpstr>Camera parallax correction</vt:lpstr>
      <vt:lpstr>From speed-time curves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 de Microsoft Office</dc:creator>
  <cp:lastModifiedBy>JB Morin</cp:lastModifiedBy>
  <dcterms:created xsi:type="dcterms:W3CDTF">2017-12-10T19:32:36Z</dcterms:created>
  <dcterms:modified xsi:type="dcterms:W3CDTF">2021-05-09T07:40:45Z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0x0101004A09A9D68FDD1E4A90AE06663970E592</vt:lpwstr>
  </property>
</Properties>
</file>